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358\CR 44\2018\"/>
    </mc:Choice>
  </mc:AlternateContent>
  <bookViews>
    <workbookView xWindow="240" yWindow="90" windowWidth="9135" windowHeight="4965" tabRatio="736" activeTab="3"/>
  </bookViews>
  <sheets>
    <sheet name="G-2" sheetId="4684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Y21" i="4686" l="1"/>
  <c r="X21" i="4686"/>
  <c r="W21" i="4686"/>
  <c r="V21" i="4686"/>
  <c r="Y21" i="4684"/>
  <c r="X21" i="4684"/>
  <c r="W21" i="4684"/>
  <c r="V21" i="4684"/>
  <c r="I19" i="4689" l="1"/>
  <c r="I20" i="4689"/>
  <c r="I21" i="4689"/>
  <c r="I22" i="4689"/>
  <c r="I23" i="4689"/>
  <c r="I24" i="4689"/>
  <c r="I25" i="4689"/>
  <c r="I26" i="4689"/>
  <c r="I27" i="4689"/>
  <c r="I28" i="4689"/>
  <c r="I29" i="4689"/>
  <c r="I30" i="4689"/>
  <c r="I31" i="4689"/>
  <c r="I32" i="4689"/>
  <c r="I33" i="4689"/>
  <c r="I34" i="4689"/>
  <c r="I35" i="4689"/>
  <c r="I36" i="4689"/>
  <c r="P64" i="4686" l="1"/>
  <c r="Q64" i="4686"/>
  <c r="Q82" i="4686" s="1"/>
  <c r="R64" i="4686"/>
  <c r="S64" i="4686"/>
  <c r="S82" i="4686" s="1"/>
  <c r="P65" i="4686"/>
  <c r="Q65" i="4686"/>
  <c r="R65" i="4686"/>
  <c r="S65" i="4686"/>
  <c r="S83" i="4686" s="1"/>
  <c r="P66" i="4686"/>
  <c r="Q66" i="4686"/>
  <c r="Q84" i="4686" s="1"/>
  <c r="R66" i="4686"/>
  <c r="S66" i="4686"/>
  <c r="S84" i="4686" s="1"/>
  <c r="P67" i="4686"/>
  <c r="Q67" i="4686"/>
  <c r="R67" i="4686"/>
  <c r="S67" i="4686"/>
  <c r="S85" i="4686" s="1"/>
  <c r="P68" i="4686"/>
  <c r="Q68" i="4686"/>
  <c r="Q86" i="4686" s="1"/>
  <c r="R68" i="4686"/>
  <c r="S68" i="4686"/>
  <c r="S86" i="4686" s="1"/>
  <c r="P69" i="4686"/>
  <c r="Q69" i="4686"/>
  <c r="Q87" i="4686" s="1"/>
  <c r="R69" i="4686"/>
  <c r="S69" i="4686"/>
  <c r="S87" i="4686" s="1"/>
  <c r="P70" i="4686"/>
  <c r="Q70" i="4686"/>
  <c r="Q88" i="4686" s="1"/>
  <c r="R70" i="4686"/>
  <c r="S70" i="4686"/>
  <c r="S88" i="4686" s="1"/>
  <c r="P71" i="4686"/>
  <c r="Q71" i="4686"/>
  <c r="R71" i="4686"/>
  <c r="S71" i="4686"/>
  <c r="P72" i="4686"/>
  <c r="Q72" i="4686"/>
  <c r="Q90" i="4686" s="1"/>
  <c r="R72" i="4686"/>
  <c r="S72" i="4686"/>
  <c r="S90" i="4686" s="1"/>
  <c r="P73" i="4686"/>
  <c r="P91" i="4686" s="1"/>
  <c r="Q73" i="4686"/>
  <c r="Q91" i="4686" s="1"/>
  <c r="R73" i="4686"/>
  <c r="S73" i="4686"/>
  <c r="S91" i="4686" s="1"/>
  <c r="P74" i="4686"/>
  <c r="Q74" i="4686"/>
  <c r="Q92" i="4686" s="1"/>
  <c r="R74" i="4686"/>
  <c r="S74" i="4686"/>
  <c r="S92" i="4686" s="1"/>
  <c r="Q63" i="4686"/>
  <c r="Q81" i="4686" s="1"/>
  <c r="R63" i="4686"/>
  <c r="R81" i="4686" s="1"/>
  <c r="S63" i="4686"/>
  <c r="P63" i="4686"/>
  <c r="I64" i="4686"/>
  <c r="I82" i="4686" s="1"/>
  <c r="J64" i="4686"/>
  <c r="J82" i="4686" s="1"/>
  <c r="K64" i="4686"/>
  <c r="K82" i="4686" s="1"/>
  <c r="L64" i="4686"/>
  <c r="L82" i="4686" s="1"/>
  <c r="I65" i="4686"/>
  <c r="I83" i="4686" s="1"/>
  <c r="J65" i="4686"/>
  <c r="J83" i="4686" s="1"/>
  <c r="K65" i="4686"/>
  <c r="L65" i="4686"/>
  <c r="L83" i="4686" s="1"/>
  <c r="I66" i="4686"/>
  <c r="I84" i="4686" s="1"/>
  <c r="J66" i="4686"/>
  <c r="J84" i="4686" s="1"/>
  <c r="K66" i="4686"/>
  <c r="L66" i="4686"/>
  <c r="L84" i="4686" s="1"/>
  <c r="I67" i="4686"/>
  <c r="I85" i="4686" s="1"/>
  <c r="J67" i="4686"/>
  <c r="J85" i="4686" s="1"/>
  <c r="K67" i="4686"/>
  <c r="K85" i="4686" s="1"/>
  <c r="L67" i="4686"/>
  <c r="L85" i="4686" s="1"/>
  <c r="I68" i="4686"/>
  <c r="I86" i="4686" s="1"/>
  <c r="J68" i="4686"/>
  <c r="J86" i="4686" s="1"/>
  <c r="K68" i="4686"/>
  <c r="L68" i="4686"/>
  <c r="L86" i="4686" s="1"/>
  <c r="I69" i="4686"/>
  <c r="J69" i="4686"/>
  <c r="J87" i="4686" s="1"/>
  <c r="K69" i="4686"/>
  <c r="K87" i="4686" s="1"/>
  <c r="L69" i="4686"/>
  <c r="L87" i="4686" s="1"/>
  <c r="I70" i="4686"/>
  <c r="J70" i="4686"/>
  <c r="J88" i="4686" s="1"/>
  <c r="K70" i="4686"/>
  <c r="K88" i="4686" s="1"/>
  <c r="L70" i="4686"/>
  <c r="L88" i="4686" s="1"/>
  <c r="I71" i="4686"/>
  <c r="J71" i="4686"/>
  <c r="J89" i="4686" s="1"/>
  <c r="K71" i="4686"/>
  <c r="K89" i="4686" s="1"/>
  <c r="L71" i="4686"/>
  <c r="I72" i="4686"/>
  <c r="J72" i="4686"/>
  <c r="J90" i="4686" s="1"/>
  <c r="K72" i="4686"/>
  <c r="K90" i="4686" s="1"/>
  <c r="L72" i="4686"/>
  <c r="L90" i="4686" s="1"/>
  <c r="I73" i="4686"/>
  <c r="J73" i="4686"/>
  <c r="J91" i="4686" s="1"/>
  <c r="K73" i="4686"/>
  <c r="K91" i="4686" s="1"/>
  <c r="L73" i="4686"/>
  <c r="L91" i="4686" s="1"/>
  <c r="I74" i="4686"/>
  <c r="I92" i="4686" s="1"/>
  <c r="J74" i="4686"/>
  <c r="J92" i="4686" s="1"/>
  <c r="K74" i="4686"/>
  <c r="K92" i="4686" s="1"/>
  <c r="L74" i="4686"/>
  <c r="L92" i="4686" s="1"/>
  <c r="I75" i="4686"/>
  <c r="I93" i="4686" s="1"/>
  <c r="J75" i="4686"/>
  <c r="J93" i="4686" s="1"/>
  <c r="K75" i="4686"/>
  <c r="L75" i="4686"/>
  <c r="L93" i="4686" s="1"/>
  <c r="J63" i="4686"/>
  <c r="K63" i="4686"/>
  <c r="K81" i="4686" s="1"/>
  <c r="L63" i="4686"/>
  <c r="L81" i="4686" s="1"/>
  <c r="I63" i="4686"/>
  <c r="I81" i="4686" s="1"/>
  <c r="B64" i="4686"/>
  <c r="C64" i="4686"/>
  <c r="C82" i="4686" s="1"/>
  <c r="D64" i="4686"/>
  <c r="D82" i="4686" s="1"/>
  <c r="E64" i="4686"/>
  <c r="E82" i="4686" s="1"/>
  <c r="B65" i="4686"/>
  <c r="C65" i="4686"/>
  <c r="D65" i="4686"/>
  <c r="D83" i="4686" s="1"/>
  <c r="E65" i="4686"/>
  <c r="E83" i="4686" s="1"/>
  <c r="B66" i="4686"/>
  <c r="C66" i="4686"/>
  <c r="C84" i="4686" s="1"/>
  <c r="D66" i="4686"/>
  <c r="E66" i="4686"/>
  <c r="E84" i="4686" s="1"/>
  <c r="B67" i="4686"/>
  <c r="C67" i="4686"/>
  <c r="D67" i="4686"/>
  <c r="D85" i="4686" s="1"/>
  <c r="E67" i="4686"/>
  <c r="B68" i="4686"/>
  <c r="C68" i="4686"/>
  <c r="D68" i="4686"/>
  <c r="E68" i="4686"/>
  <c r="B69" i="4686"/>
  <c r="B87" i="4686" s="1"/>
  <c r="C69" i="4686"/>
  <c r="C87" i="4686" s="1"/>
  <c r="D69" i="4686"/>
  <c r="D87" i="4686" s="1"/>
  <c r="E69" i="4686"/>
  <c r="E87" i="4686" s="1"/>
  <c r="B70" i="4686"/>
  <c r="C70" i="4686"/>
  <c r="C88" i="4686" s="1"/>
  <c r="D70" i="4686"/>
  <c r="D88" i="4686" s="1"/>
  <c r="E70" i="4686"/>
  <c r="B71" i="4686"/>
  <c r="B89" i="4686" s="1"/>
  <c r="C71" i="4686"/>
  <c r="C89" i="4686" s="1"/>
  <c r="D71" i="4686"/>
  <c r="D89" i="4686" s="1"/>
  <c r="E71" i="4686"/>
  <c r="B72" i="4686"/>
  <c r="B90" i="4686" s="1"/>
  <c r="C72" i="4686"/>
  <c r="D72" i="4686"/>
  <c r="D90" i="4686" s="1"/>
  <c r="E72" i="4686"/>
  <c r="B73" i="4686"/>
  <c r="B91" i="4686" s="1"/>
  <c r="C73" i="4686"/>
  <c r="C91" i="4686" s="1"/>
  <c r="D73" i="4686"/>
  <c r="D91" i="4686" s="1"/>
  <c r="E73" i="4686"/>
  <c r="E91" i="4686" s="1"/>
  <c r="B74" i="4686"/>
  <c r="B92" i="4686" s="1"/>
  <c r="C74" i="4686"/>
  <c r="C92" i="4686" s="1"/>
  <c r="D74" i="4686"/>
  <c r="E74" i="4686"/>
  <c r="E92" i="4686" s="1"/>
  <c r="B75" i="4686"/>
  <c r="B93" i="4686" s="1"/>
  <c r="C75" i="4686"/>
  <c r="C93" i="4686" s="1"/>
  <c r="D75" i="4686"/>
  <c r="D93" i="4686" s="1"/>
  <c r="E75" i="4686"/>
  <c r="E93" i="4686" s="1"/>
  <c r="C63" i="4686"/>
  <c r="C81" i="4686" s="1"/>
  <c r="D63" i="4686"/>
  <c r="D81" i="4686" s="1"/>
  <c r="E63" i="4686"/>
  <c r="E81" i="4686" s="1"/>
  <c r="B63" i="4686"/>
  <c r="B81" i="4686" s="1"/>
  <c r="P64" i="4684"/>
  <c r="P82" i="4684" s="1"/>
  <c r="Q64" i="4684"/>
  <c r="Q82" i="4684" s="1"/>
  <c r="R64" i="4684"/>
  <c r="R82" i="4684" s="1"/>
  <c r="S64" i="4684"/>
  <c r="S82" i="4684" s="1"/>
  <c r="P65" i="4684"/>
  <c r="P83" i="4684" s="1"/>
  <c r="Q65" i="4684"/>
  <c r="Q83" i="4684" s="1"/>
  <c r="R65" i="4684"/>
  <c r="R83" i="4684" s="1"/>
  <c r="S65" i="4684"/>
  <c r="P66" i="4684"/>
  <c r="Q66" i="4684"/>
  <c r="Q84" i="4684" s="1"/>
  <c r="R66" i="4684"/>
  <c r="R84" i="4684" s="1"/>
  <c r="S66" i="4684"/>
  <c r="S84" i="4684" s="1"/>
  <c r="P67" i="4684"/>
  <c r="Q67" i="4684"/>
  <c r="R67" i="4684"/>
  <c r="S67" i="4684"/>
  <c r="P68" i="4684"/>
  <c r="P86" i="4684" s="1"/>
  <c r="Q68" i="4684"/>
  <c r="Q86" i="4684" s="1"/>
  <c r="R68" i="4684"/>
  <c r="R86" i="4684" s="1"/>
  <c r="S68" i="4684"/>
  <c r="S86" i="4684" s="1"/>
  <c r="P69" i="4684"/>
  <c r="P87" i="4684" s="1"/>
  <c r="Q69" i="4684"/>
  <c r="Q87" i="4684" s="1"/>
  <c r="R69" i="4684"/>
  <c r="S69" i="4684"/>
  <c r="S87" i="4684" s="1"/>
  <c r="P70" i="4684"/>
  <c r="P88" i="4684" s="1"/>
  <c r="Q70" i="4684"/>
  <c r="Q88" i="4684" s="1"/>
  <c r="R70" i="4684"/>
  <c r="S70" i="4684"/>
  <c r="S88" i="4684" s="1"/>
  <c r="P71" i="4684"/>
  <c r="P89" i="4684" s="1"/>
  <c r="Q71" i="4684"/>
  <c r="Q89" i="4684" s="1"/>
  <c r="R71" i="4684"/>
  <c r="S71" i="4684"/>
  <c r="S89" i="4684" s="1"/>
  <c r="P72" i="4684"/>
  <c r="P90" i="4684" s="1"/>
  <c r="Q72" i="4684"/>
  <c r="Q90" i="4684" s="1"/>
  <c r="R72" i="4684"/>
  <c r="R90" i="4684" s="1"/>
  <c r="S72" i="4684"/>
  <c r="S90" i="4684" s="1"/>
  <c r="P73" i="4684"/>
  <c r="P91" i="4684" s="1"/>
  <c r="Q73" i="4684"/>
  <c r="Q91" i="4684" s="1"/>
  <c r="R73" i="4684"/>
  <c r="S73" i="4684"/>
  <c r="S91" i="4684" s="1"/>
  <c r="P74" i="4684"/>
  <c r="P92" i="4684" s="1"/>
  <c r="Q74" i="4684"/>
  <c r="Q92" i="4684" s="1"/>
  <c r="R74" i="4684"/>
  <c r="S74" i="4684"/>
  <c r="S92" i="4684" s="1"/>
  <c r="Q63" i="4684"/>
  <c r="Q81" i="4684" s="1"/>
  <c r="R63" i="4684"/>
  <c r="S63" i="4684"/>
  <c r="S81" i="4684" s="1"/>
  <c r="P63" i="4684"/>
  <c r="I64" i="4684"/>
  <c r="I82" i="4684" s="1"/>
  <c r="J64" i="4684"/>
  <c r="J82" i="4684" s="1"/>
  <c r="K64" i="4684"/>
  <c r="L64" i="4684"/>
  <c r="I65" i="4684"/>
  <c r="I83" i="4684" s="1"/>
  <c r="J65" i="4684"/>
  <c r="J83" i="4684" s="1"/>
  <c r="K65" i="4684"/>
  <c r="K83" i="4684" s="1"/>
  <c r="L65" i="4684"/>
  <c r="L83" i="4684" s="1"/>
  <c r="I66" i="4684"/>
  <c r="I84" i="4684" s="1"/>
  <c r="J66" i="4684"/>
  <c r="J84" i="4684" s="1"/>
  <c r="K66" i="4684"/>
  <c r="K84" i="4684" s="1"/>
  <c r="L66" i="4684"/>
  <c r="L84" i="4684" s="1"/>
  <c r="I67" i="4684"/>
  <c r="I85" i="4684" s="1"/>
  <c r="J67" i="4684"/>
  <c r="J85" i="4684" s="1"/>
  <c r="K67" i="4684"/>
  <c r="K85" i="4684" s="1"/>
  <c r="L67" i="4684"/>
  <c r="I68" i="4684"/>
  <c r="I86" i="4684" s="1"/>
  <c r="J68" i="4684"/>
  <c r="J86" i="4684" s="1"/>
  <c r="K68" i="4684"/>
  <c r="L68" i="4684"/>
  <c r="L86" i="4684" s="1"/>
  <c r="I69" i="4684"/>
  <c r="J69" i="4684"/>
  <c r="J87" i="4684" s="1"/>
  <c r="K69" i="4684"/>
  <c r="K87" i="4684" s="1"/>
  <c r="L69" i="4684"/>
  <c r="L87" i="4684" s="1"/>
  <c r="I70" i="4684"/>
  <c r="J70" i="4684"/>
  <c r="K70" i="4684"/>
  <c r="L70" i="4684"/>
  <c r="I71" i="4684"/>
  <c r="J71" i="4684"/>
  <c r="J89" i="4684" s="1"/>
  <c r="K71" i="4684"/>
  <c r="K89" i="4684" s="1"/>
  <c r="L71" i="4684"/>
  <c r="L89" i="4684" s="1"/>
  <c r="I72" i="4684"/>
  <c r="J72" i="4684"/>
  <c r="J90" i="4684" s="1"/>
  <c r="K72" i="4684"/>
  <c r="K90" i="4684" s="1"/>
  <c r="L72" i="4684"/>
  <c r="L90" i="4684" s="1"/>
  <c r="I73" i="4684"/>
  <c r="J73" i="4684"/>
  <c r="J91" i="4684" s="1"/>
  <c r="K73" i="4684"/>
  <c r="K91" i="4684" s="1"/>
  <c r="L73" i="4684"/>
  <c r="L91" i="4684" s="1"/>
  <c r="I74" i="4684"/>
  <c r="I92" i="4684" s="1"/>
  <c r="J74" i="4684"/>
  <c r="K74" i="4684"/>
  <c r="K92" i="4684" s="1"/>
  <c r="L74" i="4684"/>
  <c r="L92" i="4684" s="1"/>
  <c r="I75" i="4684"/>
  <c r="I93" i="4684" s="1"/>
  <c r="J75" i="4684"/>
  <c r="J93" i="4684" s="1"/>
  <c r="K75" i="4684"/>
  <c r="L75" i="4684"/>
  <c r="L93" i="4684" s="1"/>
  <c r="J63" i="4684"/>
  <c r="J81" i="4684" s="1"/>
  <c r="K63" i="4684"/>
  <c r="K81" i="4684" s="1"/>
  <c r="L63" i="4684"/>
  <c r="L81" i="4684" s="1"/>
  <c r="I63" i="4684"/>
  <c r="I81" i="4684" s="1"/>
  <c r="B64" i="4684"/>
  <c r="B82" i="4684" s="1"/>
  <c r="C64" i="4684"/>
  <c r="C82" i="4684" s="1"/>
  <c r="D64" i="4684"/>
  <c r="D82" i="4684" s="1"/>
  <c r="E64" i="4684"/>
  <c r="E82" i="4684" s="1"/>
  <c r="B65" i="4684"/>
  <c r="B83" i="4684" s="1"/>
  <c r="C65" i="4684"/>
  <c r="C83" i="4684" s="1"/>
  <c r="D65" i="4684"/>
  <c r="D83" i="4684" s="1"/>
  <c r="E65" i="4684"/>
  <c r="B66" i="4684"/>
  <c r="C66" i="4684"/>
  <c r="D66" i="4684"/>
  <c r="E66" i="4684"/>
  <c r="E84" i="4684" s="1"/>
  <c r="B67" i="4684"/>
  <c r="C67" i="4684"/>
  <c r="C85" i="4684" s="1"/>
  <c r="D67" i="4684"/>
  <c r="D85" i="4684" s="1"/>
  <c r="E67" i="4684"/>
  <c r="E85" i="4684" s="1"/>
  <c r="B68" i="4684"/>
  <c r="B86" i="4684" s="1"/>
  <c r="C68" i="4684"/>
  <c r="C86" i="4684" s="1"/>
  <c r="D68" i="4684"/>
  <c r="E68" i="4684"/>
  <c r="E86" i="4684" s="1"/>
  <c r="B69" i="4684"/>
  <c r="B87" i="4684" s="1"/>
  <c r="C69" i="4684"/>
  <c r="C87" i="4684" s="1"/>
  <c r="D69" i="4684"/>
  <c r="E69" i="4684"/>
  <c r="E87" i="4684" s="1"/>
  <c r="B70" i="4684"/>
  <c r="B88" i="4684" s="1"/>
  <c r="C70" i="4684"/>
  <c r="C88" i="4684" s="1"/>
  <c r="D70" i="4684"/>
  <c r="D88" i="4684" s="1"/>
  <c r="E70" i="4684"/>
  <c r="B71" i="4684"/>
  <c r="B89" i="4684" s="1"/>
  <c r="C71" i="4684"/>
  <c r="C89" i="4684" s="1"/>
  <c r="D71" i="4684"/>
  <c r="E71" i="4684"/>
  <c r="E89" i="4684" s="1"/>
  <c r="B72" i="4684"/>
  <c r="B90" i="4684" s="1"/>
  <c r="C72" i="4684"/>
  <c r="C90" i="4684" s="1"/>
  <c r="D72" i="4684"/>
  <c r="D90" i="4684" s="1"/>
  <c r="E72" i="4684"/>
  <c r="E90" i="4684" s="1"/>
  <c r="B73" i="4684"/>
  <c r="B91" i="4684" s="1"/>
  <c r="C73" i="4684"/>
  <c r="D73" i="4684"/>
  <c r="D91" i="4684" s="1"/>
  <c r="E73" i="4684"/>
  <c r="E91" i="4684" s="1"/>
  <c r="B74" i="4684"/>
  <c r="B92" i="4684" s="1"/>
  <c r="C74" i="4684"/>
  <c r="C92" i="4684" s="1"/>
  <c r="D74" i="4684"/>
  <c r="D92" i="4684" s="1"/>
  <c r="E74" i="4684"/>
  <c r="E92" i="4684" s="1"/>
  <c r="B75" i="4684"/>
  <c r="B93" i="4684" s="1"/>
  <c r="C75" i="4684"/>
  <c r="C93" i="4684" s="1"/>
  <c r="D75" i="4684"/>
  <c r="E75" i="4684"/>
  <c r="E93" i="4684" s="1"/>
  <c r="C63" i="4684"/>
  <c r="C81" i="4684" s="1"/>
  <c r="D63" i="4684"/>
  <c r="D81" i="4684" s="1"/>
  <c r="E63" i="4684"/>
  <c r="B63" i="4684"/>
  <c r="B81" i="4684" s="1"/>
  <c r="K93" i="4686"/>
  <c r="R92" i="4686"/>
  <c r="P92" i="4686"/>
  <c r="D92" i="4686"/>
  <c r="R91" i="4686"/>
  <c r="I91" i="4686"/>
  <c r="R90" i="4686"/>
  <c r="P90" i="4686"/>
  <c r="I90" i="4686"/>
  <c r="E90" i="4686"/>
  <c r="C90" i="4686"/>
  <c r="S89" i="4686"/>
  <c r="R89" i="4686"/>
  <c r="Q89" i="4686"/>
  <c r="P89" i="4686"/>
  <c r="L89" i="4686"/>
  <c r="I89" i="4686"/>
  <c r="E89" i="4686"/>
  <c r="R88" i="4686"/>
  <c r="P88" i="4686"/>
  <c r="I88" i="4686"/>
  <c r="E88" i="4686"/>
  <c r="B88" i="4686"/>
  <c r="R87" i="4686"/>
  <c r="P87" i="4686"/>
  <c r="I87" i="4686"/>
  <c r="R86" i="4686"/>
  <c r="P86" i="4686"/>
  <c r="K86" i="4686"/>
  <c r="E86" i="4686"/>
  <c r="D86" i="4686"/>
  <c r="C86" i="4686"/>
  <c r="B86" i="4686"/>
  <c r="R85" i="4686"/>
  <c r="Q85" i="4686"/>
  <c r="P85" i="4686"/>
  <c r="E85" i="4686"/>
  <c r="C85" i="4686"/>
  <c r="B85" i="4686"/>
  <c r="R84" i="4686"/>
  <c r="P84" i="4686"/>
  <c r="K84" i="4686"/>
  <c r="D84" i="4686"/>
  <c r="B84" i="4686"/>
  <c r="R83" i="4686"/>
  <c r="Q83" i="4686"/>
  <c r="P83" i="4686"/>
  <c r="K83" i="4686"/>
  <c r="C83" i="4686"/>
  <c r="B83" i="4686"/>
  <c r="R82" i="4686"/>
  <c r="P82" i="4686"/>
  <c r="B82" i="4686"/>
  <c r="S81" i="4686"/>
  <c r="P81" i="4686"/>
  <c r="J81" i="4686"/>
  <c r="K93" i="4684"/>
  <c r="D93" i="4684"/>
  <c r="R92" i="4684"/>
  <c r="J92" i="4684"/>
  <c r="R91" i="4684"/>
  <c r="I91" i="4684"/>
  <c r="C91" i="4684"/>
  <c r="I90" i="4684"/>
  <c r="R89" i="4684"/>
  <c r="I89" i="4684"/>
  <c r="D89" i="4684"/>
  <c r="R88" i="4684"/>
  <c r="L88" i="4684"/>
  <c r="K88" i="4684"/>
  <c r="J88" i="4684"/>
  <c r="I88" i="4684"/>
  <c r="E88" i="4684"/>
  <c r="R87" i="4684"/>
  <c r="I87" i="4684"/>
  <c r="D87" i="4684"/>
  <c r="K86" i="4684"/>
  <c r="D86" i="4684"/>
  <c r="S85" i="4684"/>
  <c r="R85" i="4684"/>
  <c r="Q85" i="4684"/>
  <c r="P85" i="4684"/>
  <c r="L85" i="4684"/>
  <c r="B85" i="4684"/>
  <c r="P84" i="4684"/>
  <c r="D84" i="4684"/>
  <c r="C84" i="4684"/>
  <c r="B84" i="4684"/>
  <c r="S83" i="4684"/>
  <c r="E83" i="4684"/>
  <c r="L82" i="4684"/>
  <c r="K82" i="4684"/>
  <c r="R81" i="4684"/>
  <c r="P81" i="4684"/>
  <c r="E81" i="4684"/>
  <c r="I5" i="4689"/>
  <c r="I6" i="4689"/>
  <c r="C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AJ8" i="4688"/>
  <c r="Y8" i="4688"/>
  <c r="O8" i="4688"/>
  <c r="S6" i="4681"/>
  <c r="L6" i="4681"/>
  <c r="D6" i="4681"/>
  <c r="E5" i="4681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J36" i="4689"/>
  <c r="J34" i="4689"/>
  <c r="J33" i="4689"/>
  <c r="J30" i="4689"/>
  <c r="J26" i="4689"/>
  <c r="J25" i="4689"/>
  <c r="J22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AN29" i="4688"/>
  <c r="CB19" i="4688" s="1"/>
  <c r="AL29" i="4688"/>
  <c r="BZ19" i="4688" s="1"/>
  <c r="J24" i="4689" l="1"/>
  <c r="Z20" i="4688" s="1"/>
  <c r="J31" i="4689"/>
  <c r="J28" i="4689"/>
  <c r="D25" i="4688" s="1"/>
  <c r="J20" i="4689"/>
  <c r="G20" i="4688" s="1"/>
  <c r="J32" i="4689"/>
  <c r="J23" i="4689"/>
  <c r="U20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AO25" i="4688"/>
  <c r="J35" i="4689"/>
  <c r="U25" i="4688"/>
  <c r="P25" i="4688"/>
  <c r="Z25" i="4688"/>
  <c r="J25" i="4688"/>
  <c r="J29" i="4689"/>
  <c r="AK20" i="4688"/>
  <c r="AF20" i="4688"/>
  <c r="J27" i="4689"/>
  <c r="P20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AA34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4" i="4688"/>
  <c r="BY2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BU12" i="4688" l="1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AU20" i="4688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AO34" i="4688"/>
  <c r="CC22" i="4688" s="1"/>
  <c r="AM34" i="4688"/>
  <c r="CA22" i="4688" s="1"/>
  <c r="AL34" i="4688"/>
  <c r="BZ22" i="4688" s="1"/>
  <c r="AJ34" i="4688"/>
  <c r="BX22" i="4688" s="1"/>
  <c r="AI34" i="4688"/>
  <c r="BW22" i="4688" s="1"/>
  <c r="U23" i="4684"/>
  <c r="V34" i="4688"/>
  <c r="BK22" i="4688" s="1"/>
  <c r="E34" i="4688"/>
  <c r="AU22" i="4688" s="1"/>
  <c r="Z34" i="4688"/>
  <c r="BO22" i="4688" s="1"/>
  <c r="S34" i="4688"/>
  <c r="BH22" i="4688" s="1"/>
  <c r="W34" i="4688"/>
  <c r="BL22" i="4688" s="1"/>
  <c r="I34" i="4688"/>
  <c r="AY22" i="4688" s="1"/>
  <c r="R34" i="4688"/>
  <c r="BG22" i="4688" s="1"/>
  <c r="AH34" i="4688"/>
  <c r="BV22" i="4688" s="1"/>
  <c r="H34" i="4688"/>
  <c r="AX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G13" i="4681"/>
  <c r="U23" i="4686"/>
  <c r="V23" i="4686" s="1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J31" i="4688"/>
  <c r="G31" i="4688"/>
  <c r="D31" i="4688"/>
  <c r="J21" i="4688"/>
  <c r="G21" i="4688"/>
  <c r="D21" i="4688"/>
  <c r="Z31" i="4688"/>
  <c r="P31" i="4688"/>
  <c r="U31" i="4688"/>
  <c r="Z21" i="4688"/>
  <c r="U21" i="4688"/>
  <c r="P21" i="4688"/>
  <c r="J26" i="4688"/>
  <c r="G26" i="4688"/>
  <c r="D26" i="4688"/>
  <c r="AO26" i="4688"/>
  <c r="AK26" i="4688"/>
  <c r="AF26" i="4688"/>
  <c r="Z26" i="4688"/>
  <c r="U26" i="4688"/>
  <c r="P26" i="4688"/>
  <c r="AO21" i="4688"/>
  <c r="AK21" i="4688"/>
  <c r="AF21" i="4688"/>
  <c r="Z16" i="4688"/>
  <c r="U16" i="4688"/>
  <c r="P16" i="4688"/>
  <c r="J16" i="4688"/>
  <c r="G16" i="4688"/>
  <c r="D16" i="4688"/>
  <c r="AO16" i="4688"/>
  <c r="AK16" i="4688"/>
  <c r="AF16" i="4688"/>
  <c r="V22" i="4686"/>
  <c r="Y22" i="4686"/>
  <c r="X22" i="4686"/>
  <c r="W22" i="4686"/>
  <c r="N23" i="4681"/>
  <c r="U23" i="4681"/>
  <c r="G23" i="4681"/>
</calcChain>
</file>

<file path=xl/sharedStrings.xml><?xml version="1.0" encoding="utf-8"?>
<sst xmlns="http://schemas.openxmlformats.org/spreadsheetml/2006/main" count="609" uniqueCount="155">
  <si>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</si>
  <si>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</si>
  <si>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</si>
  <si>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</si>
  <si>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</si>
  <si>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</si>
  <si>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</si>
  <si>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</si>
  <si>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</si>
  <si>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</si>
  <si>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</si>
  <si>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</si>
  <si>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</si>
  <si>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</si>
  <si>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</si>
  <si>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</si>
  <si>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</si>
  <si>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</si>
  <si>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</si>
  <si>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</si>
  <si>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</si>
  <si>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</si>
  <si>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</si>
  <si>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</si>
  <si>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</si>
  <si>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</si>
  <si>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</si>
  <si>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</si>
  <si>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</si>
  <si>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</si>
  <si>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</si>
  <si>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</si>
  <si>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</si>
  <si>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</si>
  <si>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</si>
  <si>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</si>
  <si>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</si>
  <si>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</si>
  <si>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</si>
  <si>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</si>
  <si>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</si>
  <si>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</si>
  <si>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</si>
  <si>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</si>
  <si>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</si>
  <si>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</si>
  <si>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</si>
  <si>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</si>
  <si>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</si>
  <si>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</si>
  <si>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</si>
  <si>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</si>
  <si>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</si>
  <si>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</si>
  <si>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</si>
  <si>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</si>
  <si>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</si>
  <si>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</si>
  <si>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</si>
  <si>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</si>
  <si>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</si>
  <si>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</si>
  <si>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</si>
  <si>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</si>
  <si>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</si>
  <si>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</si>
  <si>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</si>
  <si>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</si>
  <si>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</si>
  <si>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</si>
  <si>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</si>
  <si>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</si>
  <si>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</si>
  <si>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</si>
  <si>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</si>
  <si>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</si>
  <si>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</si>
  <si>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</si>
  <si>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</si>
  <si>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</si>
  <si>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</si>
  <si>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</si>
  <si>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</si>
  <si>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</si>
  <si>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</si>
  <si>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</si>
  <si>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</si>
  <si>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</si>
  <si>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</si>
  <si>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</si>
  <si>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</si>
  <si>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</si>
  <si>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</si>
  <si>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</si>
  <si>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</si>
  <si>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</si>
  <si>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</si>
  <si>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</si>
  <si>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</si>
  <si>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</si>
  <si>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</si>
  <si>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</si>
  <si>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</si>
  <si>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</si>
  <si>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</si>
  <si>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</si>
  <si>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</si>
  <si>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</si>
  <si>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</si>
  <si>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</si>
  <si>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</si>
  <si>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</si>
  <si>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</si>
  <si>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</si>
  <si>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</si>
  <si>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</si>
  <si>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</si>
  <si>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</si>
  <si>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</si>
  <si>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</si>
  <si>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</si>
  <si>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</si>
  <si>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</si>
  <si>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</si>
  <si>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</si>
  <si>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</si>
  <si>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</si>
  <si>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</si>
  <si>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</si>
  <si>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</si>
  <si>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</si>
  <si>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</si>
  <si>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</si>
  <si>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</si>
  <si>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</si>
  <si>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</si>
  <si>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</si>
  <si>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</si>
  <si>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</si>
  <si>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</si>
  <si>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</si>
  <si>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</si>
  <si>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</si>
  <si>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</si>
  <si>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</si>
  <si>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</si>
  <si>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</si>
  <si>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74 X CARRERA 44</t>
  </si>
  <si>
    <t>G1 DI</t>
  </si>
  <si>
    <t>G1 DE</t>
  </si>
  <si>
    <t>G3 IZ</t>
  </si>
  <si>
    <t>G3 DI</t>
  </si>
  <si>
    <t xml:space="preserve">VOL MAX </t>
  </si>
  <si>
    <t>GEOVANNIS GONZALEZ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</si>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</sst>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Alignment="1" applyProtection="1">
      <alignment horizontal="center" vertical="center"/>
    </xf>
    <xf numFmtId="1" fontId="0" fillId="0" borderId="0" xfId="0" applyNumberFormat="1" applyAlignment="1">
      <alignment horizontal="center"/>
    </xf>
    <xf numFmtId="1" fontId="2" fillId="0" borderId="0" xfId="0" applyNumberFormat="1" applyFont="1" applyAlignment="1" applyProtection="1">
      <alignment horizontal="center"/>
    </xf>
    <xf numFmtId="1" fontId="18" fillId="0" borderId="0" xfId="0" applyNumberFormat="1" applyFont="1" applyAlignment="1">
      <alignment horizontal="center"/>
    </xf>
    <xf numFmtId="9" fontId="0" fillId="0" borderId="0" xfId="0" applyNumberFormat="1"/>
    <xf numFmtId="1" fontId="0" fillId="0" borderId="0" xfId="0" applyNumberFormat="1"/>
    <xf numFmtId="20" fontId="4" fillId="0" borderId="10" xfId="0" applyNumberFormat="1" applyFont="1" applyBorder="1" applyAlignment="1">
      <alignment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338</c:v>
                </c:pt>
                <c:pt idx="1">
                  <c:v>372.5</c:v>
                </c:pt>
                <c:pt idx="2">
                  <c:v>338.5</c:v>
                </c:pt>
                <c:pt idx="3">
                  <c:v>367.5</c:v>
                </c:pt>
                <c:pt idx="4">
                  <c:v>308</c:v>
                </c:pt>
                <c:pt idx="5">
                  <c:v>252</c:v>
                </c:pt>
                <c:pt idx="6">
                  <c:v>293.5</c:v>
                </c:pt>
                <c:pt idx="7">
                  <c:v>234</c:v>
                </c:pt>
                <c:pt idx="8">
                  <c:v>312</c:v>
                </c:pt>
                <c:pt idx="9">
                  <c:v>289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2102520"/>
        <c:axId val="102103304"/>
      </c:barChart>
      <c:catAx>
        <c:axId val="102102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2103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103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2102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3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1416.5</c:v>
                </c:pt>
                <c:pt idx="4">
                  <c:v>1386.5</c:v>
                </c:pt>
                <c:pt idx="5">
                  <c:v>1266</c:v>
                </c:pt>
                <c:pt idx="6">
                  <c:v>1221</c:v>
                </c:pt>
                <c:pt idx="7">
                  <c:v>1087.5</c:v>
                </c:pt>
                <c:pt idx="8">
                  <c:v>1091.5</c:v>
                </c:pt>
                <c:pt idx="9">
                  <c:v>1128.5</c:v>
                </c:pt>
                <c:pt idx="13">
                  <c:v>944</c:v>
                </c:pt>
                <c:pt idx="14">
                  <c:v>963</c:v>
                </c:pt>
                <c:pt idx="15">
                  <c:v>928.5</c:v>
                </c:pt>
                <c:pt idx="16">
                  <c:v>956</c:v>
                </c:pt>
                <c:pt idx="17">
                  <c:v>954.5</c:v>
                </c:pt>
                <c:pt idx="18">
                  <c:v>877.5</c:v>
                </c:pt>
                <c:pt idx="19">
                  <c:v>887</c:v>
                </c:pt>
                <c:pt idx="20">
                  <c:v>861.5</c:v>
                </c:pt>
                <c:pt idx="21">
                  <c:v>943.5</c:v>
                </c:pt>
                <c:pt idx="22">
                  <c:v>1020</c:v>
                </c:pt>
                <c:pt idx="23">
                  <c:v>1092</c:v>
                </c:pt>
                <c:pt idx="24">
                  <c:v>1113</c:v>
                </c:pt>
                <c:pt idx="25">
                  <c:v>1084</c:v>
                </c:pt>
                <c:pt idx="29">
                  <c:v>933.5</c:v>
                </c:pt>
                <c:pt idx="30">
                  <c:v>952.5</c:v>
                </c:pt>
                <c:pt idx="31">
                  <c:v>963.5</c:v>
                </c:pt>
                <c:pt idx="32">
                  <c:v>961</c:v>
                </c:pt>
                <c:pt idx="33">
                  <c:v>1020.5</c:v>
                </c:pt>
                <c:pt idx="34">
                  <c:v>998</c:v>
                </c:pt>
                <c:pt idx="35">
                  <c:v>981</c:v>
                </c:pt>
                <c:pt idx="36">
                  <c:v>938.5</c:v>
                </c:pt>
                <c:pt idx="37">
                  <c:v>850.5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1244</c:v>
                </c:pt>
                <c:pt idx="4">
                  <c:v>1233.5</c:v>
                </c:pt>
                <c:pt idx="5">
                  <c:v>1282.5</c:v>
                </c:pt>
                <c:pt idx="6">
                  <c:v>1271.5</c:v>
                </c:pt>
                <c:pt idx="7">
                  <c:v>1308</c:v>
                </c:pt>
                <c:pt idx="8">
                  <c:v>1318.5</c:v>
                </c:pt>
                <c:pt idx="9">
                  <c:v>1314.5</c:v>
                </c:pt>
                <c:pt idx="13">
                  <c:v>1546.5</c:v>
                </c:pt>
                <c:pt idx="14">
                  <c:v>1573.5</c:v>
                </c:pt>
                <c:pt idx="15">
                  <c:v>1607</c:v>
                </c:pt>
                <c:pt idx="16">
                  <c:v>1630.5</c:v>
                </c:pt>
                <c:pt idx="17">
                  <c:v>1562.5</c:v>
                </c:pt>
                <c:pt idx="18">
                  <c:v>1513.5</c:v>
                </c:pt>
                <c:pt idx="19">
                  <c:v>1438.5</c:v>
                </c:pt>
                <c:pt idx="20">
                  <c:v>1415.5</c:v>
                </c:pt>
                <c:pt idx="21">
                  <c:v>1424.5</c:v>
                </c:pt>
                <c:pt idx="22">
                  <c:v>1406</c:v>
                </c:pt>
                <c:pt idx="23">
                  <c:v>1414</c:v>
                </c:pt>
                <c:pt idx="24">
                  <c:v>1408.5</c:v>
                </c:pt>
                <c:pt idx="25">
                  <c:v>1414</c:v>
                </c:pt>
                <c:pt idx="29">
                  <c:v>1614.5</c:v>
                </c:pt>
                <c:pt idx="30">
                  <c:v>1639.5</c:v>
                </c:pt>
                <c:pt idx="31">
                  <c:v>1667.5</c:v>
                </c:pt>
                <c:pt idx="32">
                  <c:v>1622.5</c:v>
                </c:pt>
                <c:pt idx="33">
                  <c:v>1576</c:v>
                </c:pt>
                <c:pt idx="34">
                  <c:v>1553.5</c:v>
                </c:pt>
                <c:pt idx="35">
                  <c:v>1602.5</c:v>
                </c:pt>
                <c:pt idx="36">
                  <c:v>1633</c:v>
                </c:pt>
                <c:pt idx="37">
                  <c:v>1688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2660.5</c:v>
                </c:pt>
                <c:pt idx="4">
                  <c:v>2620</c:v>
                </c:pt>
                <c:pt idx="5">
                  <c:v>2548.5</c:v>
                </c:pt>
                <c:pt idx="6">
                  <c:v>2492.5</c:v>
                </c:pt>
                <c:pt idx="7">
                  <c:v>2395.5</c:v>
                </c:pt>
                <c:pt idx="8">
                  <c:v>2410</c:v>
                </c:pt>
                <c:pt idx="9">
                  <c:v>2443</c:v>
                </c:pt>
                <c:pt idx="13">
                  <c:v>2490.5</c:v>
                </c:pt>
                <c:pt idx="14">
                  <c:v>2536.5</c:v>
                </c:pt>
                <c:pt idx="15">
                  <c:v>2535.5</c:v>
                </c:pt>
                <c:pt idx="16">
                  <c:v>2586.5</c:v>
                </c:pt>
                <c:pt idx="17">
                  <c:v>2517</c:v>
                </c:pt>
                <c:pt idx="18">
                  <c:v>2391</c:v>
                </c:pt>
                <c:pt idx="19">
                  <c:v>2325.5</c:v>
                </c:pt>
                <c:pt idx="20">
                  <c:v>2277</c:v>
                </c:pt>
                <c:pt idx="21">
                  <c:v>2368</c:v>
                </c:pt>
                <c:pt idx="22">
                  <c:v>2426</c:v>
                </c:pt>
                <c:pt idx="23">
                  <c:v>2506</c:v>
                </c:pt>
                <c:pt idx="24">
                  <c:v>2521.5</c:v>
                </c:pt>
                <c:pt idx="25">
                  <c:v>2498</c:v>
                </c:pt>
                <c:pt idx="29">
                  <c:v>2548</c:v>
                </c:pt>
                <c:pt idx="30">
                  <c:v>2592</c:v>
                </c:pt>
                <c:pt idx="31">
                  <c:v>2631</c:v>
                </c:pt>
                <c:pt idx="32">
                  <c:v>2583.5</c:v>
                </c:pt>
                <c:pt idx="33">
                  <c:v>2596.5</c:v>
                </c:pt>
                <c:pt idx="34">
                  <c:v>2551.5</c:v>
                </c:pt>
                <c:pt idx="35">
                  <c:v>2583.5</c:v>
                </c:pt>
                <c:pt idx="36">
                  <c:v>2571.5</c:v>
                </c:pt>
                <c:pt idx="37">
                  <c:v>2538.5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808000"/>
        <c:axId val="171808392"/>
      </c:lineChart>
      <c:catAx>
        <c:axId val="17180800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808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80839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80800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66" r="0.750000000000003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234.5</c:v>
                </c:pt>
                <c:pt idx="1">
                  <c:v>230.5</c:v>
                </c:pt>
                <c:pt idx="2">
                  <c:v>236.5</c:v>
                </c:pt>
                <c:pt idx="3">
                  <c:v>232</c:v>
                </c:pt>
                <c:pt idx="4">
                  <c:v>253.5</c:v>
                </c:pt>
                <c:pt idx="5">
                  <c:v>241.5</c:v>
                </c:pt>
                <c:pt idx="6">
                  <c:v>234</c:v>
                </c:pt>
                <c:pt idx="7">
                  <c:v>291.5</c:v>
                </c:pt>
                <c:pt idx="8">
                  <c:v>231</c:v>
                </c:pt>
                <c:pt idx="9">
                  <c:v>224.5</c:v>
                </c:pt>
                <c:pt idx="10">
                  <c:v>191.5</c:v>
                </c:pt>
                <c:pt idx="11">
                  <c:v>203.5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24480"/>
        <c:axId val="170724872"/>
      </c:barChart>
      <c:catAx>
        <c:axId val="170724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24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24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24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42"/>
          <c:w val="0.92769502452399899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256</c:v>
                </c:pt>
                <c:pt idx="1">
                  <c:v>242</c:v>
                </c:pt>
                <c:pt idx="2">
                  <c:v>250</c:v>
                </c:pt>
                <c:pt idx="3">
                  <c:v>196</c:v>
                </c:pt>
                <c:pt idx="4">
                  <c:v>275</c:v>
                </c:pt>
                <c:pt idx="5">
                  <c:v>207.5</c:v>
                </c:pt>
                <c:pt idx="6">
                  <c:v>277.5</c:v>
                </c:pt>
                <c:pt idx="7">
                  <c:v>194.5</c:v>
                </c:pt>
                <c:pt idx="8">
                  <c:v>198</c:v>
                </c:pt>
                <c:pt idx="9">
                  <c:v>217</c:v>
                </c:pt>
                <c:pt idx="10">
                  <c:v>252</c:v>
                </c:pt>
                <c:pt idx="11">
                  <c:v>276.5</c:v>
                </c:pt>
                <c:pt idx="12">
                  <c:v>274.5</c:v>
                </c:pt>
                <c:pt idx="13">
                  <c:v>289</c:v>
                </c:pt>
                <c:pt idx="14">
                  <c:v>273</c:v>
                </c:pt>
                <c:pt idx="15">
                  <c:v>247.5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25656"/>
        <c:axId val="170726048"/>
      </c:barChart>
      <c:catAx>
        <c:axId val="170725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26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26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25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320</c:v>
                </c:pt>
                <c:pt idx="1">
                  <c:v>304.5</c:v>
                </c:pt>
                <c:pt idx="2">
                  <c:v>296.5</c:v>
                </c:pt>
                <c:pt idx="3">
                  <c:v>323</c:v>
                </c:pt>
                <c:pt idx="4">
                  <c:v>309.5</c:v>
                </c:pt>
                <c:pt idx="5">
                  <c:v>353.5</c:v>
                </c:pt>
                <c:pt idx="6">
                  <c:v>285.5</c:v>
                </c:pt>
                <c:pt idx="7">
                  <c:v>359.5</c:v>
                </c:pt>
                <c:pt idx="8">
                  <c:v>320</c:v>
                </c:pt>
                <c:pt idx="9">
                  <c:v>349.5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26832"/>
        <c:axId val="170727224"/>
      </c:barChart>
      <c:catAx>
        <c:axId val="170726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27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27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26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382</c:v>
                </c:pt>
                <c:pt idx="1">
                  <c:v>397</c:v>
                </c:pt>
                <c:pt idx="2">
                  <c:v>431.5</c:v>
                </c:pt>
                <c:pt idx="3">
                  <c:v>404</c:v>
                </c:pt>
                <c:pt idx="4">
                  <c:v>407</c:v>
                </c:pt>
                <c:pt idx="5">
                  <c:v>425</c:v>
                </c:pt>
                <c:pt idx="6">
                  <c:v>386.5</c:v>
                </c:pt>
                <c:pt idx="7">
                  <c:v>357.5</c:v>
                </c:pt>
                <c:pt idx="8">
                  <c:v>384.5</c:v>
                </c:pt>
                <c:pt idx="9">
                  <c:v>474</c:v>
                </c:pt>
                <c:pt idx="10">
                  <c:v>417</c:v>
                </c:pt>
                <c:pt idx="11">
                  <c:v>412.5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28008"/>
        <c:axId val="171568816"/>
      </c:barChart>
      <c:catAx>
        <c:axId val="170728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6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68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28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67"/>
          <c:y val="3.22580645161292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9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384</c:v>
                </c:pt>
                <c:pt idx="1">
                  <c:v>400</c:v>
                </c:pt>
                <c:pt idx="2">
                  <c:v>356</c:v>
                </c:pt>
                <c:pt idx="3">
                  <c:v>406.5</c:v>
                </c:pt>
                <c:pt idx="4">
                  <c:v>411</c:v>
                </c:pt>
                <c:pt idx="5">
                  <c:v>433.5</c:v>
                </c:pt>
                <c:pt idx="6">
                  <c:v>379.5</c:v>
                </c:pt>
                <c:pt idx="7">
                  <c:v>338.5</c:v>
                </c:pt>
                <c:pt idx="8">
                  <c:v>362</c:v>
                </c:pt>
                <c:pt idx="9">
                  <c:v>358.5</c:v>
                </c:pt>
                <c:pt idx="10">
                  <c:v>356.5</c:v>
                </c:pt>
                <c:pt idx="11">
                  <c:v>347.5</c:v>
                </c:pt>
                <c:pt idx="12">
                  <c:v>343.5</c:v>
                </c:pt>
                <c:pt idx="13">
                  <c:v>366.5</c:v>
                </c:pt>
                <c:pt idx="14">
                  <c:v>351</c:v>
                </c:pt>
                <c:pt idx="15">
                  <c:v>353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71168"/>
        <c:axId val="171571560"/>
      </c:barChart>
      <c:catAx>
        <c:axId val="171571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71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71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71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79E-2"/>
          <c:y val="0.22875963005278591"/>
          <c:w val="0.908471157348180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658</c:v>
                </c:pt>
                <c:pt idx="1">
                  <c:v>677</c:v>
                </c:pt>
                <c:pt idx="2">
                  <c:v>635</c:v>
                </c:pt>
                <c:pt idx="3">
                  <c:v>690.5</c:v>
                </c:pt>
                <c:pt idx="4">
                  <c:v>617.5</c:v>
                </c:pt>
                <c:pt idx="5">
                  <c:v>605.5</c:v>
                </c:pt>
                <c:pt idx="6">
                  <c:v>579</c:v>
                </c:pt>
                <c:pt idx="7">
                  <c:v>593.5</c:v>
                </c:pt>
                <c:pt idx="8">
                  <c:v>632</c:v>
                </c:pt>
                <c:pt idx="9">
                  <c:v>638.5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70776"/>
        <c:axId val="171570384"/>
      </c:barChart>
      <c:catAx>
        <c:axId val="171570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70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70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70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616.5</c:v>
                </c:pt>
                <c:pt idx="1">
                  <c:v>627.5</c:v>
                </c:pt>
                <c:pt idx="2">
                  <c:v>668</c:v>
                </c:pt>
                <c:pt idx="3">
                  <c:v>636</c:v>
                </c:pt>
                <c:pt idx="4">
                  <c:v>660.5</c:v>
                </c:pt>
                <c:pt idx="5">
                  <c:v>666.5</c:v>
                </c:pt>
                <c:pt idx="6">
                  <c:v>620.5</c:v>
                </c:pt>
                <c:pt idx="7">
                  <c:v>649</c:v>
                </c:pt>
                <c:pt idx="8">
                  <c:v>615.5</c:v>
                </c:pt>
                <c:pt idx="9">
                  <c:v>698.5</c:v>
                </c:pt>
                <c:pt idx="10">
                  <c:v>608.5</c:v>
                </c:pt>
                <c:pt idx="11">
                  <c:v>616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69600"/>
        <c:axId val="171572344"/>
      </c:barChart>
      <c:catAx>
        <c:axId val="171569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72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72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6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640</c:v>
                </c:pt>
                <c:pt idx="1">
                  <c:v>642</c:v>
                </c:pt>
                <c:pt idx="2">
                  <c:v>606</c:v>
                </c:pt>
                <c:pt idx="3">
                  <c:v>602.5</c:v>
                </c:pt>
                <c:pt idx="4">
                  <c:v>686</c:v>
                </c:pt>
                <c:pt idx="5">
                  <c:v>641</c:v>
                </c:pt>
                <c:pt idx="6">
                  <c:v>657</c:v>
                </c:pt>
                <c:pt idx="7">
                  <c:v>533</c:v>
                </c:pt>
                <c:pt idx="8">
                  <c:v>560</c:v>
                </c:pt>
                <c:pt idx="9">
                  <c:v>575.5</c:v>
                </c:pt>
                <c:pt idx="10">
                  <c:v>608.5</c:v>
                </c:pt>
                <c:pt idx="11">
                  <c:v>624</c:v>
                </c:pt>
                <c:pt idx="12">
                  <c:v>618</c:v>
                </c:pt>
                <c:pt idx="13">
                  <c:v>655.5</c:v>
                </c:pt>
                <c:pt idx="14">
                  <c:v>624</c:v>
                </c:pt>
                <c:pt idx="15">
                  <c:v>600.5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806824"/>
        <c:axId val="171807216"/>
      </c:barChart>
      <c:catAx>
        <c:axId val="171806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39"/>
              <c:y val="0.866244732299754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07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807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06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31401</xdr:colOff>
      <xdr:row>0</xdr:row>
      <xdr:rowOff>157004</xdr:rowOff>
    </xdr:from>
    <xdr:to>
      <xdr:col>35</xdr:col>
      <xdr:colOff>266662</xdr:colOff>
      <xdr:row>5</xdr:row>
      <xdr:rowOff>20933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755275" y="157004"/>
          <a:ext cx="1805316" cy="7745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3"/>
  <sheetViews>
    <sheetView topLeftCell="A11" zoomScaleNormal="100" workbookViewId="0">
      <selection activeCell="X20" sqref="X20:X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8" t="s">
        <v>60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3" t="s">
        <v>56</v>
      </c>
      <c r="B5" s="173"/>
      <c r="C5" s="173"/>
      <c r="D5" s="178" t="s">
        <v>147</v>
      </c>
      <c r="E5" s="178"/>
      <c r="F5" s="178"/>
      <c r="G5" s="178"/>
      <c r="H5" s="178"/>
      <c r="I5" s="173" t="s">
        <v>53</v>
      </c>
      <c r="J5" s="173"/>
      <c r="K5" s="173"/>
      <c r="L5" s="179">
        <v>1358</v>
      </c>
      <c r="M5" s="179"/>
      <c r="N5" s="179"/>
      <c r="O5" s="12"/>
      <c r="P5" s="173" t="s">
        <v>57</v>
      </c>
      <c r="Q5" s="173"/>
      <c r="R5" s="173"/>
      <c r="S5" s="177" t="s">
        <v>146</v>
      </c>
      <c r="T5" s="177"/>
      <c r="U5" s="177"/>
    </row>
    <row r="6" spans="1:28" ht="12.75" customHeight="1" x14ac:dyDescent="0.2">
      <c r="A6" s="173" t="s">
        <v>55</v>
      </c>
      <c r="B6" s="173"/>
      <c r="C6" s="173"/>
      <c r="D6" s="175" t="s">
        <v>153</v>
      </c>
      <c r="E6" s="175"/>
      <c r="F6" s="175"/>
      <c r="G6" s="175"/>
      <c r="H6" s="175"/>
      <c r="I6" s="173" t="s">
        <v>59</v>
      </c>
      <c r="J6" s="173"/>
      <c r="K6" s="173"/>
      <c r="L6" s="186">
        <v>2</v>
      </c>
      <c r="M6" s="186"/>
      <c r="N6" s="186"/>
      <c r="O6" s="42"/>
      <c r="P6" s="173" t="s">
        <v>58</v>
      </c>
      <c r="Q6" s="173"/>
      <c r="R6" s="173"/>
      <c r="S6" s="187">
        <v>43413</v>
      </c>
      <c r="T6" s="187"/>
      <c r="U6" s="187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0" t="s">
        <v>36</v>
      </c>
      <c r="B8" s="182" t="s">
        <v>34</v>
      </c>
      <c r="C8" s="183"/>
      <c r="D8" s="183"/>
      <c r="E8" s="184"/>
      <c r="F8" s="180" t="s">
        <v>35</v>
      </c>
      <c r="G8" s="180" t="s">
        <v>37</v>
      </c>
      <c r="H8" s="180" t="s">
        <v>36</v>
      </c>
      <c r="I8" s="182" t="s">
        <v>34</v>
      </c>
      <c r="J8" s="183"/>
      <c r="K8" s="183"/>
      <c r="L8" s="184"/>
      <c r="M8" s="180" t="s">
        <v>35</v>
      </c>
      <c r="N8" s="180" t="s">
        <v>37</v>
      </c>
      <c r="O8" s="180" t="s">
        <v>36</v>
      </c>
      <c r="P8" s="182" t="s">
        <v>34</v>
      </c>
      <c r="Q8" s="183"/>
      <c r="R8" s="183"/>
      <c r="S8" s="184"/>
      <c r="T8" s="180" t="s">
        <v>35</v>
      </c>
      <c r="U8" s="180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178</v>
      </c>
      <c r="C10" s="46">
        <v>214</v>
      </c>
      <c r="D10" s="46">
        <v>15</v>
      </c>
      <c r="E10" s="46">
        <v>2</v>
      </c>
      <c r="F10" s="6">
        <f t="shared" ref="F10:F22" si="0">B10*0.5+C10*1+D10*2+E10*2.5</f>
        <v>338</v>
      </c>
      <c r="G10" s="2"/>
      <c r="H10" s="19" t="s">
        <v>4</v>
      </c>
      <c r="I10" s="46">
        <v>53</v>
      </c>
      <c r="J10" s="46">
        <v>129</v>
      </c>
      <c r="K10" s="46">
        <v>14</v>
      </c>
      <c r="L10" s="46">
        <v>5</v>
      </c>
      <c r="M10" s="6">
        <f t="shared" ref="M10:M22" si="1">I10*0.5+J10*1+K10*2+L10*2.5</f>
        <v>196</v>
      </c>
      <c r="N10" s="9">
        <f>F20+F21+F22+M10</f>
        <v>944</v>
      </c>
      <c r="O10" s="19" t="s">
        <v>43</v>
      </c>
      <c r="P10" s="46">
        <v>88</v>
      </c>
      <c r="Q10" s="46">
        <v>170</v>
      </c>
      <c r="R10" s="46">
        <v>9</v>
      </c>
      <c r="S10" s="46">
        <v>1</v>
      </c>
      <c r="T10" s="6">
        <f t="shared" ref="T10:T21" si="2">P10*0.5+Q10*1+R10*2+S10*2.5</f>
        <v>234.5</v>
      </c>
      <c r="U10" s="10"/>
      <c r="AB10" s="1"/>
    </row>
    <row r="11" spans="1:28" ht="24" customHeight="1" x14ac:dyDescent="0.2">
      <c r="A11" s="18" t="s">
        <v>14</v>
      </c>
      <c r="B11" s="46">
        <v>191</v>
      </c>
      <c r="C11" s="46">
        <v>241</v>
      </c>
      <c r="D11" s="46">
        <v>18</v>
      </c>
      <c r="E11" s="46">
        <v>0</v>
      </c>
      <c r="F11" s="6">
        <f t="shared" si="0"/>
        <v>372.5</v>
      </c>
      <c r="G11" s="2"/>
      <c r="H11" s="19" t="s">
        <v>5</v>
      </c>
      <c r="I11" s="46">
        <v>70</v>
      </c>
      <c r="J11" s="46">
        <v>199</v>
      </c>
      <c r="K11" s="46">
        <v>13</v>
      </c>
      <c r="L11" s="46">
        <v>6</v>
      </c>
      <c r="M11" s="6">
        <f t="shared" si="1"/>
        <v>275</v>
      </c>
      <c r="N11" s="9">
        <f>F21+F22+M10+M11</f>
        <v>963</v>
      </c>
      <c r="O11" s="19" t="s">
        <v>44</v>
      </c>
      <c r="P11" s="46">
        <v>85</v>
      </c>
      <c r="Q11" s="46">
        <v>164</v>
      </c>
      <c r="R11" s="46">
        <v>12</v>
      </c>
      <c r="S11" s="46">
        <v>0</v>
      </c>
      <c r="T11" s="6">
        <f t="shared" si="2"/>
        <v>230.5</v>
      </c>
      <c r="U11" s="2"/>
      <c r="AB11" s="1"/>
    </row>
    <row r="12" spans="1:28" ht="24" customHeight="1" x14ac:dyDescent="0.2">
      <c r="A12" s="18" t="s">
        <v>17</v>
      </c>
      <c r="B12" s="46">
        <v>141</v>
      </c>
      <c r="C12" s="46">
        <v>239</v>
      </c>
      <c r="D12" s="46">
        <v>12</v>
      </c>
      <c r="E12" s="46">
        <v>2</v>
      </c>
      <c r="F12" s="6">
        <f t="shared" si="0"/>
        <v>338.5</v>
      </c>
      <c r="G12" s="2"/>
      <c r="H12" s="19" t="s">
        <v>6</v>
      </c>
      <c r="I12" s="46">
        <v>64</v>
      </c>
      <c r="J12" s="46">
        <v>154</v>
      </c>
      <c r="K12" s="46">
        <v>7</v>
      </c>
      <c r="L12" s="46">
        <v>3</v>
      </c>
      <c r="M12" s="6">
        <f t="shared" si="1"/>
        <v>207.5</v>
      </c>
      <c r="N12" s="2">
        <f>F22+M10+M11+M12</f>
        <v>928.5</v>
      </c>
      <c r="O12" s="19" t="s">
        <v>32</v>
      </c>
      <c r="P12" s="46">
        <v>81</v>
      </c>
      <c r="Q12" s="46">
        <v>181</v>
      </c>
      <c r="R12" s="46">
        <v>5</v>
      </c>
      <c r="S12" s="46">
        <v>2</v>
      </c>
      <c r="T12" s="6">
        <f t="shared" si="2"/>
        <v>236.5</v>
      </c>
      <c r="U12" s="2"/>
      <c r="AB12" s="1"/>
    </row>
    <row r="13" spans="1:28" ht="24" customHeight="1" x14ac:dyDescent="0.2">
      <c r="A13" s="18" t="s">
        <v>19</v>
      </c>
      <c r="B13" s="46">
        <v>121</v>
      </c>
      <c r="C13" s="46">
        <v>241</v>
      </c>
      <c r="D13" s="46">
        <v>23</v>
      </c>
      <c r="E13" s="46">
        <v>8</v>
      </c>
      <c r="F13" s="6">
        <f t="shared" si="0"/>
        <v>367.5</v>
      </c>
      <c r="G13" s="2">
        <f t="shared" ref="G13:G19" si="3">F10+F11+F12+F13</f>
        <v>1416.5</v>
      </c>
      <c r="H13" s="19" t="s">
        <v>7</v>
      </c>
      <c r="I13" s="46">
        <v>61</v>
      </c>
      <c r="J13" s="46">
        <v>212</v>
      </c>
      <c r="K13" s="46">
        <v>15</v>
      </c>
      <c r="L13" s="46">
        <v>2</v>
      </c>
      <c r="M13" s="6">
        <f t="shared" si="1"/>
        <v>277.5</v>
      </c>
      <c r="N13" s="2">
        <f t="shared" ref="N13:N18" si="4">M10+M11+M12+M13</f>
        <v>956</v>
      </c>
      <c r="O13" s="19" t="s">
        <v>33</v>
      </c>
      <c r="P13" s="46">
        <v>71</v>
      </c>
      <c r="Q13" s="46">
        <v>176</v>
      </c>
      <c r="R13" s="46">
        <v>9</v>
      </c>
      <c r="S13" s="46">
        <v>1</v>
      </c>
      <c r="T13" s="6">
        <f t="shared" si="2"/>
        <v>232</v>
      </c>
      <c r="U13" s="2">
        <f t="shared" ref="U13:U21" si="5">T10+T11+T12+T13</f>
        <v>933.5</v>
      </c>
      <c r="AB13" s="81">
        <v>212.5</v>
      </c>
    </row>
    <row r="14" spans="1:28" ht="24" customHeight="1" x14ac:dyDescent="0.2">
      <c r="A14" s="18" t="s">
        <v>21</v>
      </c>
      <c r="B14" s="46">
        <v>90</v>
      </c>
      <c r="C14" s="46">
        <v>214</v>
      </c>
      <c r="D14" s="46">
        <v>17</v>
      </c>
      <c r="E14" s="46">
        <v>6</v>
      </c>
      <c r="F14" s="6">
        <f t="shared" si="0"/>
        <v>308</v>
      </c>
      <c r="G14" s="2">
        <f t="shared" si="3"/>
        <v>1386.5</v>
      </c>
      <c r="H14" s="19" t="s">
        <v>9</v>
      </c>
      <c r="I14" s="46">
        <v>54</v>
      </c>
      <c r="J14" s="46">
        <v>147</v>
      </c>
      <c r="K14" s="46">
        <v>9</v>
      </c>
      <c r="L14" s="46">
        <v>1</v>
      </c>
      <c r="M14" s="6">
        <f t="shared" si="1"/>
        <v>194.5</v>
      </c>
      <c r="N14" s="2">
        <f t="shared" si="4"/>
        <v>954.5</v>
      </c>
      <c r="O14" s="19" t="s">
        <v>29</v>
      </c>
      <c r="P14" s="45">
        <v>98</v>
      </c>
      <c r="Q14" s="45">
        <v>168</v>
      </c>
      <c r="R14" s="45">
        <v>17</v>
      </c>
      <c r="S14" s="45">
        <v>1</v>
      </c>
      <c r="T14" s="6">
        <f t="shared" si="2"/>
        <v>253.5</v>
      </c>
      <c r="U14" s="2">
        <f t="shared" si="5"/>
        <v>952.5</v>
      </c>
      <c r="AB14" s="81">
        <v>226</v>
      </c>
    </row>
    <row r="15" spans="1:28" ht="24" customHeight="1" x14ac:dyDescent="0.2">
      <c r="A15" s="18" t="s">
        <v>23</v>
      </c>
      <c r="B15" s="46">
        <v>88</v>
      </c>
      <c r="C15" s="46">
        <v>174</v>
      </c>
      <c r="D15" s="46">
        <v>12</v>
      </c>
      <c r="E15" s="46">
        <v>4</v>
      </c>
      <c r="F15" s="6">
        <f t="shared" si="0"/>
        <v>252</v>
      </c>
      <c r="G15" s="2">
        <f t="shared" si="3"/>
        <v>1266</v>
      </c>
      <c r="H15" s="19" t="s">
        <v>12</v>
      </c>
      <c r="I15" s="46">
        <v>50</v>
      </c>
      <c r="J15" s="46">
        <v>152</v>
      </c>
      <c r="K15" s="46">
        <v>8</v>
      </c>
      <c r="L15" s="46">
        <v>2</v>
      </c>
      <c r="M15" s="6">
        <f t="shared" si="1"/>
        <v>198</v>
      </c>
      <c r="N15" s="2">
        <f t="shared" si="4"/>
        <v>877.5</v>
      </c>
      <c r="O15" s="18" t="s">
        <v>30</v>
      </c>
      <c r="P15" s="46">
        <v>89</v>
      </c>
      <c r="Q15" s="46">
        <v>169</v>
      </c>
      <c r="R15" s="46">
        <v>9</v>
      </c>
      <c r="S15" s="46">
        <v>4</v>
      </c>
      <c r="T15" s="6">
        <f t="shared" si="2"/>
        <v>241.5</v>
      </c>
      <c r="U15" s="2">
        <f t="shared" si="5"/>
        <v>963.5</v>
      </c>
      <c r="AB15" s="81">
        <v>233.5</v>
      </c>
    </row>
    <row r="16" spans="1:28" ht="24" customHeight="1" x14ac:dyDescent="0.2">
      <c r="A16" s="18" t="s">
        <v>39</v>
      </c>
      <c r="B16" s="46">
        <v>75</v>
      </c>
      <c r="C16" s="46">
        <v>212</v>
      </c>
      <c r="D16" s="46">
        <v>17</v>
      </c>
      <c r="E16" s="46">
        <v>4</v>
      </c>
      <c r="F16" s="6">
        <f t="shared" si="0"/>
        <v>293.5</v>
      </c>
      <c r="G16" s="2">
        <f t="shared" si="3"/>
        <v>1221</v>
      </c>
      <c r="H16" s="19" t="s">
        <v>15</v>
      </c>
      <c r="I16" s="46">
        <v>51</v>
      </c>
      <c r="J16" s="46">
        <v>161</v>
      </c>
      <c r="K16" s="46">
        <v>9</v>
      </c>
      <c r="L16" s="46">
        <v>5</v>
      </c>
      <c r="M16" s="6">
        <f t="shared" si="1"/>
        <v>217</v>
      </c>
      <c r="N16" s="2">
        <f t="shared" si="4"/>
        <v>887</v>
      </c>
      <c r="O16" s="19" t="s">
        <v>8</v>
      </c>
      <c r="P16" s="46">
        <v>77</v>
      </c>
      <c r="Q16" s="46">
        <v>167</v>
      </c>
      <c r="R16" s="46">
        <v>13</v>
      </c>
      <c r="S16" s="46">
        <v>1</v>
      </c>
      <c r="T16" s="6">
        <f t="shared" si="2"/>
        <v>234</v>
      </c>
      <c r="U16" s="2">
        <f t="shared" si="5"/>
        <v>961</v>
      </c>
      <c r="AB16" s="81">
        <v>234</v>
      </c>
    </row>
    <row r="17" spans="1:28" ht="24" customHeight="1" x14ac:dyDescent="0.2">
      <c r="A17" s="18" t="s">
        <v>40</v>
      </c>
      <c r="B17" s="46">
        <v>88</v>
      </c>
      <c r="C17" s="46">
        <v>158</v>
      </c>
      <c r="D17" s="46">
        <v>11</v>
      </c>
      <c r="E17" s="46">
        <v>4</v>
      </c>
      <c r="F17" s="6">
        <f t="shared" si="0"/>
        <v>234</v>
      </c>
      <c r="G17" s="2">
        <f t="shared" si="3"/>
        <v>1087.5</v>
      </c>
      <c r="H17" s="19" t="s">
        <v>18</v>
      </c>
      <c r="I17" s="46">
        <v>72</v>
      </c>
      <c r="J17" s="46">
        <v>184</v>
      </c>
      <c r="K17" s="46">
        <v>11</v>
      </c>
      <c r="L17" s="46">
        <v>4</v>
      </c>
      <c r="M17" s="6">
        <f t="shared" si="1"/>
        <v>252</v>
      </c>
      <c r="N17" s="2">
        <f t="shared" si="4"/>
        <v>861.5</v>
      </c>
      <c r="O17" s="19" t="s">
        <v>10</v>
      </c>
      <c r="P17" s="46">
        <v>93</v>
      </c>
      <c r="Q17" s="46">
        <v>219</v>
      </c>
      <c r="R17" s="46">
        <v>13</v>
      </c>
      <c r="S17" s="46">
        <v>0</v>
      </c>
      <c r="T17" s="6">
        <f t="shared" si="2"/>
        <v>291.5</v>
      </c>
      <c r="U17" s="2">
        <f t="shared" si="5"/>
        <v>1020.5</v>
      </c>
      <c r="AB17" s="81">
        <v>248</v>
      </c>
    </row>
    <row r="18" spans="1:28" ht="24" customHeight="1" x14ac:dyDescent="0.2">
      <c r="A18" s="18" t="s">
        <v>41</v>
      </c>
      <c r="B18" s="46">
        <v>93</v>
      </c>
      <c r="C18" s="46">
        <v>221</v>
      </c>
      <c r="D18" s="46">
        <v>16</v>
      </c>
      <c r="E18" s="46">
        <v>5</v>
      </c>
      <c r="F18" s="6">
        <f t="shared" si="0"/>
        <v>312</v>
      </c>
      <c r="G18" s="2">
        <f t="shared" si="3"/>
        <v>1091.5</v>
      </c>
      <c r="H18" s="19" t="s">
        <v>20</v>
      </c>
      <c r="I18" s="46">
        <v>81</v>
      </c>
      <c r="J18" s="46">
        <v>201</v>
      </c>
      <c r="K18" s="46">
        <v>15</v>
      </c>
      <c r="L18" s="46">
        <v>2</v>
      </c>
      <c r="M18" s="6">
        <f t="shared" si="1"/>
        <v>276.5</v>
      </c>
      <c r="N18" s="2">
        <f t="shared" si="4"/>
        <v>943.5</v>
      </c>
      <c r="O18" s="19" t="s">
        <v>13</v>
      </c>
      <c r="P18" s="46">
        <v>63</v>
      </c>
      <c r="Q18" s="46">
        <v>179</v>
      </c>
      <c r="R18" s="46">
        <v>9</v>
      </c>
      <c r="S18" s="46">
        <v>1</v>
      </c>
      <c r="T18" s="6">
        <f t="shared" si="2"/>
        <v>231</v>
      </c>
      <c r="U18" s="2">
        <f t="shared" si="5"/>
        <v>998</v>
      </c>
      <c r="AB18" s="81">
        <v>248</v>
      </c>
    </row>
    <row r="19" spans="1:28" ht="24" customHeight="1" thickBot="1" x14ac:dyDescent="0.25">
      <c r="A19" s="21" t="s">
        <v>42</v>
      </c>
      <c r="B19" s="47">
        <v>79</v>
      </c>
      <c r="C19" s="47">
        <v>213</v>
      </c>
      <c r="D19" s="47">
        <v>12</v>
      </c>
      <c r="E19" s="47">
        <v>5</v>
      </c>
      <c r="F19" s="7">
        <f t="shared" si="0"/>
        <v>289</v>
      </c>
      <c r="G19" s="3">
        <f t="shared" si="3"/>
        <v>1128.5</v>
      </c>
      <c r="H19" s="20" t="s">
        <v>22</v>
      </c>
      <c r="I19" s="45">
        <v>84</v>
      </c>
      <c r="J19" s="45">
        <v>205</v>
      </c>
      <c r="K19" s="45">
        <v>10</v>
      </c>
      <c r="L19" s="45">
        <v>3</v>
      </c>
      <c r="M19" s="6">
        <f t="shared" si="1"/>
        <v>274.5</v>
      </c>
      <c r="N19" s="2">
        <f>M16+M17+M18+M19</f>
        <v>1020</v>
      </c>
      <c r="O19" s="19" t="s">
        <v>16</v>
      </c>
      <c r="P19" s="46">
        <v>62</v>
      </c>
      <c r="Q19" s="46">
        <v>177</v>
      </c>
      <c r="R19" s="46">
        <v>7</v>
      </c>
      <c r="S19" s="46">
        <v>1</v>
      </c>
      <c r="T19" s="6">
        <f t="shared" si="2"/>
        <v>224.5</v>
      </c>
      <c r="U19" s="2">
        <f t="shared" si="5"/>
        <v>981</v>
      </c>
      <c r="AB19" s="81">
        <v>262</v>
      </c>
    </row>
    <row r="20" spans="1:28" ht="24" customHeight="1" x14ac:dyDescent="0.2">
      <c r="A20" s="19" t="s">
        <v>27</v>
      </c>
      <c r="B20" s="45">
        <v>71</v>
      </c>
      <c r="C20" s="45">
        <v>185</v>
      </c>
      <c r="D20" s="45">
        <v>14</v>
      </c>
      <c r="E20" s="45">
        <v>3</v>
      </c>
      <c r="F20" s="8">
        <f t="shared" si="0"/>
        <v>256</v>
      </c>
      <c r="G20" s="35"/>
      <c r="H20" s="19" t="s">
        <v>24</v>
      </c>
      <c r="I20" s="46">
        <v>95</v>
      </c>
      <c r="J20" s="46">
        <v>207</v>
      </c>
      <c r="K20" s="46">
        <v>11</v>
      </c>
      <c r="L20" s="46">
        <v>5</v>
      </c>
      <c r="M20" s="8">
        <f t="shared" si="1"/>
        <v>289</v>
      </c>
      <c r="N20" s="2">
        <f>M17+M18+M19+M20</f>
        <v>1092</v>
      </c>
      <c r="O20" s="19" t="s">
        <v>45</v>
      </c>
      <c r="P20" s="45">
        <v>50</v>
      </c>
      <c r="Q20" s="45">
        <v>142</v>
      </c>
      <c r="R20" s="45">
        <v>11</v>
      </c>
      <c r="S20" s="45">
        <v>1</v>
      </c>
      <c r="T20" s="8">
        <f t="shared" si="2"/>
        <v>191.5</v>
      </c>
      <c r="U20" s="2">
        <f t="shared" si="5"/>
        <v>938.5</v>
      </c>
      <c r="AB20" s="81">
        <v>275</v>
      </c>
    </row>
    <row r="21" spans="1:28" ht="24" customHeight="1" thickBot="1" x14ac:dyDescent="0.25">
      <c r="A21" s="19" t="s">
        <v>28</v>
      </c>
      <c r="B21" s="46">
        <v>62</v>
      </c>
      <c r="C21" s="46">
        <v>179</v>
      </c>
      <c r="D21" s="46">
        <v>11</v>
      </c>
      <c r="E21" s="46">
        <v>4</v>
      </c>
      <c r="F21" s="6">
        <f t="shared" si="0"/>
        <v>242</v>
      </c>
      <c r="G21" s="36"/>
      <c r="H21" s="20" t="s">
        <v>25</v>
      </c>
      <c r="I21" s="46">
        <v>88</v>
      </c>
      <c r="J21" s="46">
        <v>195</v>
      </c>
      <c r="K21" s="46">
        <v>12</v>
      </c>
      <c r="L21" s="46">
        <v>4</v>
      </c>
      <c r="M21" s="6">
        <f t="shared" si="1"/>
        <v>273</v>
      </c>
      <c r="N21" s="2">
        <f>M18+M19+M20+M21</f>
        <v>1113</v>
      </c>
      <c r="O21" s="21" t="s">
        <v>46</v>
      </c>
      <c r="P21" s="47">
        <v>43</v>
      </c>
      <c r="Q21" s="47">
        <v>159</v>
      </c>
      <c r="R21" s="47">
        <v>9</v>
      </c>
      <c r="S21" s="47">
        <v>2</v>
      </c>
      <c r="T21" s="7">
        <f t="shared" si="2"/>
        <v>203.5</v>
      </c>
      <c r="U21" s="3">
        <f t="shared" si="5"/>
        <v>850.5</v>
      </c>
      <c r="V21">
        <f>SUM(B10:B13)</f>
        <v>631</v>
      </c>
      <c r="W21">
        <f t="shared" ref="W21:Y21" si="6">SUM(C10:C13)</f>
        <v>935</v>
      </c>
      <c r="X21">
        <f t="shared" si="6"/>
        <v>68</v>
      </c>
      <c r="Y21">
        <f t="shared" si="6"/>
        <v>12</v>
      </c>
      <c r="AB21" s="81">
        <v>276</v>
      </c>
    </row>
    <row r="22" spans="1:28" ht="24" customHeight="1" thickBot="1" x14ac:dyDescent="0.25">
      <c r="A22" s="19" t="s">
        <v>1</v>
      </c>
      <c r="B22" s="46">
        <v>80</v>
      </c>
      <c r="C22" s="46">
        <v>171</v>
      </c>
      <c r="D22" s="46">
        <v>12</v>
      </c>
      <c r="E22" s="46">
        <v>6</v>
      </c>
      <c r="F22" s="6">
        <f t="shared" si="0"/>
        <v>250</v>
      </c>
      <c r="G22" s="2"/>
      <c r="H22" s="21" t="s">
        <v>26</v>
      </c>
      <c r="I22" s="47">
        <v>81</v>
      </c>
      <c r="J22" s="47">
        <v>182</v>
      </c>
      <c r="K22" s="47">
        <v>10</v>
      </c>
      <c r="L22" s="47">
        <v>2</v>
      </c>
      <c r="M22" s="6">
        <f t="shared" si="1"/>
        <v>247.5</v>
      </c>
      <c r="N22" s="3">
        <f>M19+M20+M21+M22</f>
        <v>1084</v>
      </c>
      <c r="O22" s="19"/>
      <c r="P22" s="45"/>
      <c r="Q22" s="45"/>
      <c r="R22" s="45"/>
      <c r="S22" s="45"/>
      <c r="T22" s="8"/>
      <c r="U22" s="34"/>
      <c r="V22" s="165"/>
      <c r="W22" s="165"/>
      <c r="X22" s="165"/>
      <c r="Y22" s="165"/>
      <c r="AB22" s="81"/>
    </row>
    <row r="23" spans="1:28" ht="13.5" customHeight="1" x14ac:dyDescent="0.2">
      <c r="A23" s="188" t="s">
        <v>47</v>
      </c>
      <c r="B23" s="189"/>
      <c r="C23" s="192" t="s">
        <v>50</v>
      </c>
      <c r="D23" s="193"/>
      <c r="E23" s="193"/>
      <c r="F23" s="194"/>
      <c r="G23" s="84">
        <f>MAX(G13:G19)</f>
        <v>1416.5</v>
      </c>
      <c r="H23" s="196" t="s">
        <v>48</v>
      </c>
      <c r="I23" s="197"/>
      <c r="J23" s="198" t="s">
        <v>50</v>
      </c>
      <c r="K23" s="199"/>
      <c r="L23" s="199"/>
      <c r="M23" s="200"/>
      <c r="N23" s="85">
        <f>MAX(N10:N22)</f>
        <v>1113</v>
      </c>
      <c r="O23" s="188" t="s">
        <v>49</v>
      </c>
      <c r="P23" s="189"/>
      <c r="Q23" s="192" t="s">
        <v>50</v>
      </c>
      <c r="R23" s="193"/>
      <c r="S23" s="193"/>
      <c r="T23" s="194"/>
      <c r="U23" s="84">
        <f>MAX(U13:U21)</f>
        <v>1020.5</v>
      </c>
      <c r="V23" s="166"/>
      <c r="AB23" s="1"/>
    </row>
    <row r="24" spans="1:28" ht="13.5" customHeight="1" x14ac:dyDescent="0.2">
      <c r="A24" s="190"/>
      <c r="B24" s="191"/>
      <c r="C24" s="82" t="s">
        <v>71</v>
      </c>
      <c r="D24" s="86"/>
      <c r="E24" s="86"/>
      <c r="F24" s="167" t="s">
        <v>63</v>
      </c>
      <c r="G24" s="88"/>
      <c r="H24" s="190"/>
      <c r="I24" s="191"/>
      <c r="J24" s="82" t="s">
        <v>71</v>
      </c>
      <c r="K24" s="86"/>
      <c r="L24" s="86"/>
      <c r="M24" s="87" t="s">
        <v>69</v>
      </c>
      <c r="N24" s="88"/>
      <c r="O24" s="190"/>
      <c r="P24" s="191"/>
      <c r="Q24" s="82" t="s">
        <v>71</v>
      </c>
      <c r="R24" s="86"/>
      <c r="S24" s="86"/>
      <c r="T24" s="87" t="s">
        <v>84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5" t="s">
        <v>51</v>
      </c>
      <c r="B26" s="195"/>
      <c r="C26" s="195"/>
      <c r="D26" s="195"/>
      <c r="E26" s="19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 t="s">
        <v>149</v>
      </c>
      <c r="C61" s="4"/>
      <c r="D61" s="4"/>
      <c r="E61"/>
      <c r="F61"/>
      <c r="G61"/>
      <c r="H61"/>
      <c r="I61"/>
      <c r="J61"/>
      <c r="K61"/>
      <c r="L61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161" t="s">
        <v>52</v>
      </c>
      <c r="C62" s="161" t="s">
        <v>0</v>
      </c>
      <c r="D62" s="161" t="s">
        <v>2</v>
      </c>
      <c r="E62" s="161" t="s">
        <v>3</v>
      </c>
      <c r="F62" s="161"/>
      <c r="G62" s="161"/>
      <c r="H62" s="161"/>
      <c r="I62" s="161" t="s">
        <v>52</v>
      </c>
      <c r="J62" s="161" t="s">
        <v>0</v>
      </c>
      <c r="K62" s="161" t="s">
        <v>2</v>
      </c>
      <c r="L62" s="161" t="s">
        <v>3</v>
      </c>
      <c r="M62" s="161"/>
      <c r="N62" s="161"/>
      <c r="O62" s="161"/>
      <c r="P62" s="161" t="s">
        <v>52</v>
      </c>
      <c r="Q62" s="161" t="s">
        <v>0</v>
      </c>
      <c r="R62" s="161" t="s">
        <v>2</v>
      </c>
      <c r="S62" s="161" t="s">
        <v>3</v>
      </c>
      <c r="T62" s="4"/>
      <c r="U62" s="4"/>
    </row>
    <row r="63" spans="1:23" x14ac:dyDescent="0.2">
      <c r="A63" s="4"/>
      <c r="B63" s="162">
        <f>B10*0.28</f>
        <v>49.84</v>
      </c>
      <c r="C63" s="162">
        <f t="shared" ref="C63:E63" si="7">C10*0.28</f>
        <v>59.920000000000009</v>
      </c>
      <c r="D63" s="162">
        <f t="shared" si="7"/>
        <v>4.2</v>
      </c>
      <c r="E63" s="162">
        <f t="shared" si="7"/>
        <v>0.56000000000000005</v>
      </c>
      <c r="F63" s="161"/>
      <c r="G63" s="161"/>
      <c r="H63" s="161"/>
      <c r="I63" s="161">
        <f>I10*0.28</f>
        <v>14.840000000000002</v>
      </c>
      <c r="J63" s="161">
        <f t="shared" ref="J63:L63" si="8">J10*0.28</f>
        <v>36.120000000000005</v>
      </c>
      <c r="K63" s="161">
        <f t="shared" si="8"/>
        <v>3.9200000000000004</v>
      </c>
      <c r="L63" s="161">
        <f t="shared" si="8"/>
        <v>1.4000000000000001</v>
      </c>
      <c r="M63" s="161"/>
      <c r="N63" s="161"/>
      <c r="O63" s="161"/>
      <c r="P63" s="161">
        <f>P10*0.28</f>
        <v>24.64</v>
      </c>
      <c r="Q63" s="161">
        <f t="shared" ref="Q63:S63" si="9">Q10*0.28</f>
        <v>47.6</v>
      </c>
      <c r="R63" s="161">
        <f t="shared" si="9"/>
        <v>2.5200000000000005</v>
      </c>
      <c r="S63" s="161">
        <f t="shared" si="9"/>
        <v>0.28000000000000003</v>
      </c>
      <c r="T63" s="4"/>
      <c r="U63" s="4"/>
    </row>
    <row r="64" spans="1:23" x14ac:dyDescent="0.2">
      <c r="A64" s="4"/>
      <c r="B64" s="162">
        <f t="shared" ref="B64:E64" si="10">B11*0.28</f>
        <v>53.480000000000004</v>
      </c>
      <c r="C64" s="162">
        <f t="shared" si="10"/>
        <v>67.48</v>
      </c>
      <c r="D64" s="162">
        <f t="shared" si="10"/>
        <v>5.0400000000000009</v>
      </c>
      <c r="E64" s="162">
        <f t="shared" si="10"/>
        <v>0</v>
      </c>
      <c r="F64" s="161"/>
      <c r="G64" s="161"/>
      <c r="H64" s="161"/>
      <c r="I64" s="161">
        <f t="shared" ref="I64:L64" si="11">I11*0.28</f>
        <v>19.600000000000001</v>
      </c>
      <c r="J64" s="161">
        <f t="shared" si="11"/>
        <v>55.720000000000006</v>
      </c>
      <c r="K64" s="161">
        <f t="shared" si="11"/>
        <v>3.6400000000000006</v>
      </c>
      <c r="L64" s="161">
        <f t="shared" si="11"/>
        <v>1.6800000000000002</v>
      </c>
      <c r="M64" s="161"/>
      <c r="N64" s="161"/>
      <c r="O64" s="161"/>
      <c r="P64" s="161">
        <f t="shared" ref="P64:S64" si="12">P11*0.28</f>
        <v>23.8</v>
      </c>
      <c r="Q64" s="161">
        <f t="shared" si="12"/>
        <v>45.92</v>
      </c>
      <c r="R64" s="161">
        <f t="shared" si="12"/>
        <v>3.3600000000000003</v>
      </c>
      <c r="S64" s="161">
        <f t="shared" si="12"/>
        <v>0</v>
      </c>
      <c r="T64" s="4"/>
      <c r="U64" s="4"/>
    </row>
    <row r="65" spans="1:21" x14ac:dyDescent="0.2">
      <c r="A65" s="4"/>
      <c r="B65" s="162">
        <f t="shared" ref="B65:E65" si="13">B12*0.28</f>
        <v>39.480000000000004</v>
      </c>
      <c r="C65" s="162">
        <f t="shared" si="13"/>
        <v>66.92</v>
      </c>
      <c r="D65" s="162">
        <f t="shared" si="13"/>
        <v>3.3600000000000003</v>
      </c>
      <c r="E65" s="162">
        <f t="shared" si="13"/>
        <v>0.56000000000000005</v>
      </c>
      <c r="F65" s="161"/>
      <c r="G65" s="161"/>
      <c r="H65" s="161"/>
      <c r="I65" s="161">
        <f t="shared" ref="I65:L65" si="14">I12*0.28</f>
        <v>17.920000000000002</v>
      </c>
      <c r="J65" s="161">
        <f t="shared" si="14"/>
        <v>43.120000000000005</v>
      </c>
      <c r="K65" s="161">
        <f t="shared" si="14"/>
        <v>1.9600000000000002</v>
      </c>
      <c r="L65" s="161">
        <f t="shared" si="14"/>
        <v>0.84000000000000008</v>
      </c>
      <c r="M65" s="161"/>
      <c r="N65" s="161"/>
      <c r="O65" s="161"/>
      <c r="P65" s="161">
        <f t="shared" ref="P65:S65" si="15">P12*0.28</f>
        <v>22.680000000000003</v>
      </c>
      <c r="Q65" s="161">
        <f t="shared" si="15"/>
        <v>50.680000000000007</v>
      </c>
      <c r="R65" s="161">
        <f t="shared" si="15"/>
        <v>1.4000000000000001</v>
      </c>
      <c r="S65" s="161">
        <f t="shared" si="15"/>
        <v>0.56000000000000005</v>
      </c>
      <c r="T65" s="4"/>
      <c r="U65" s="4"/>
    </row>
    <row r="66" spans="1:21" x14ac:dyDescent="0.2">
      <c r="A66" s="4"/>
      <c r="B66" s="162">
        <f t="shared" ref="B66:E66" si="16">B13*0.28</f>
        <v>33.880000000000003</v>
      </c>
      <c r="C66" s="162">
        <f t="shared" si="16"/>
        <v>67.48</v>
      </c>
      <c r="D66" s="162">
        <f t="shared" si="16"/>
        <v>6.44</v>
      </c>
      <c r="E66" s="162">
        <f t="shared" si="16"/>
        <v>2.2400000000000002</v>
      </c>
      <c r="F66" s="161"/>
      <c r="G66" s="161"/>
      <c r="H66" s="161"/>
      <c r="I66" s="161">
        <f t="shared" ref="I66:L66" si="17">I13*0.28</f>
        <v>17.080000000000002</v>
      </c>
      <c r="J66" s="161">
        <f t="shared" si="17"/>
        <v>59.360000000000007</v>
      </c>
      <c r="K66" s="161">
        <f t="shared" si="17"/>
        <v>4.2</v>
      </c>
      <c r="L66" s="161">
        <f t="shared" si="17"/>
        <v>0.56000000000000005</v>
      </c>
      <c r="M66" s="161"/>
      <c r="N66" s="161"/>
      <c r="O66" s="161"/>
      <c r="P66" s="161">
        <f t="shared" ref="P66:S66" si="18">P13*0.28</f>
        <v>19.880000000000003</v>
      </c>
      <c r="Q66" s="161">
        <f t="shared" si="18"/>
        <v>49.28</v>
      </c>
      <c r="R66" s="161">
        <f t="shared" si="18"/>
        <v>2.5200000000000005</v>
      </c>
      <c r="S66" s="161">
        <f t="shared" si="18"/>
        <v>0.28000000000000003</v>
      </c>
      <c r="T66" s="4"/>
      <c r="U66" s="4"/>
    </row>
    <row r="67" spans="1:21" x14ac:dyDescent="0.2">
      <c r="A67" s="4"/>
      <c r="B67" s="162">
        <f t="shared" ref="B67:E67" si="19">B14*0.28</f>
        <v>25.200000000000003</v>
      </c>
      <c r="C67" s="162">
        <f t="shared" si="19"/>
        <v>59.920000000000009</v>
      </c>
      <c r="D67" s="162">
        <f t="shared" si="19"/>
        <v>4.7600000000000007</v>
      </c>
      <c r="E67" s="162">
        <f t="shared" si="19"/>
        <v>1.6800000000000002</v>
      </c>
      <c r="F67" s="161"/>
      <c r="G67" s="161"/>
      <c r="H67" s="161"/>
      <c r="I67" s="161">
        <f t="shared" ref="I67:L67" si="20">I14*0.28</f>
        <v>15.120000000000001</v>
      </c>
      <c r="J67" s="161">
        <f t="shared" si="20"/>
        <v>41.160000000000004</v>
      </c>
      <c r="K67" s="161">
        <f t="shared" si="20"/>
        <v>2.5200000000000005</v>
      </c>
      <c r="L67" s="161">
        <f t="shared" si="20"/>
        <v>0.28000000000000003</v>
      </c>
      <c r="M67" s="161"/>
      <c r="N67" s="161"/>
      <c r="O67" s="161"/>
      <c r="P67" s="161">
        <f t="shared" ref="P67:S67" si="21">P14*0.28</f>
        <v>27.44</v>
      </c>
      <c r="Q67" s="161">
        <f t="shared" si="21"/>
        <v>47.040000000000006</v>
      </c>
      <c r="R67" s="161">
        <f t="shared" si="21"/>
        <v>4.7600000000000007</v>
      </c>
      <c r="S67" s="161">
        <f t="shared" si="21"/>
        <v>0.28000000000000003</v>
      </c>
      <c r="T67" s="4"/>
      <c r="U67" s="4"/>
    </row>
    <row r="68" spans="1:21" x14ac:dyDescent="0.2">
      <c r="A68" s="4"/>
      <c r="B68" s="162">
        <f t="shared" ref="B68:E68" si="22">B15*0.28</f>
        <v>24.64</v>
      </c>
      <c r="C68" s="162">
        <f t="shared" si="22"/>
        <v>48.720000000000006</v>
      </c>
      <c r="D68" s="162">
        <f t="shared" si="22"/>
        <v>3.3600000000000003</v>
      </c>
      <c r="E68" s="162">
        <f t="shared" si="22"/>
        <v>1.1200000000000001</v>
      </c>
      <c r="F68" s="161"/>
      <c r="G68" s="161"/>
      <c r="H68" s="161"/>
      <c r="I68" s="161">
        <f t="shared" ref="I68:L68" si="23">I15*0.28</f>
        <v>14.000000000000002</v>
      </c>
      <c r="J68" s="161">
        <f t="shared" si="23"/>
        <v>42.56</v>
      </c>
      <c r="K68" s="161">
        <f t="shared" si="23"/>
        <v>2.2400000000000002</v>
      </c>
      <c r="L68" s="161">
        <f t="shared" si="23"/>
        <v>0.56000000000000005</v>
      </c>
      <c r="M68" s="161"/>
      <c r="N68" s="161"/>
      <c r="O68" s="161"/>
      <c r="P68" s="161">
        <f t="shared" ref="P68:S68" si="24">P15*0.28</f>
        <v>24.92</v>
      </c>
      <c r="Q68" s="161">
        <f t="shared" si="24"/>
        <v>47.320000000000007</v>
      </c>
      <c r="R68" s="161">
        <f t="shared" si="24"/>
        <v>2.5200000000000005</v>
      </c>
      <c r="S68" s="161">
        <f t="shared" si="24"/>
        <v>1.1200000000000001</v>
      </c>
      <c r="T68" s="4"/>
      <c r="U68" s="4"/>
    </row>
    <row r="69" spans="1:21" x14ac:dyDescent="0.2">
      <c r="A69" s="4"/>
      <c r="B69" s="162">
        <f t="shared" ref="B69:E69" si="25">B16*0.28</f>
        <v>21.000000000000004</v>
      </c>
      <c r="C69" s="162">
        <f t="shared" si="25"/>
        <v>59.360000000000007</v>
      </c>
      <c r="D69" s="162">
        <f t="shared" si="25"/>
        <v>4.7600000000000007</v>
      </c>
      <c r="E69" s="162">
        <f t="shared" si="25"/>
        <v>1.1200000000000001</v>
      </c>
      <c r="F69" s="161"/>
      <c r="G69" s="161"/>
      <c r="H69" s="161"/>
      <c r="I69" s="161">
        <f t="shared" ref="I69:L69" si="26">I16*0.28</f>
        <v>14.280000000000001</v>
      </c>
      <c r="J69" s="161">
        <f t="shared" si="26"/>
        <v>45.080000000000005</v>
      </c>
      <c r="K69" s="161">
        <f t="shared" si="26"/>
        <v>2.5200000000000005</v>
      </c>
      <c r="L69" s="161">
        <f t="shared" si="26"/>
        <v>1.4000000000000001</v>
      </c>
      <c r="M69" s="161"/>
      <c r="N69" s="161"/>
      <c r="O69" s="161"/>
      <c r="P69" s="161">
        <f t="shared" ref="P69:S69" si="27">P16*0.28</f>
        <v>21.560000000000002</v>
      </c>
      <c r="Q69" s="161">
        <f t="shared" si="27"/>
        <v>46.760000000000005</v>
      </c>
      <c r="R69" s="161">
        <f t="shared" si="27"/>
        <v>3.6400000000000006</v>
      </c>
      <c r="S69" s="161">
        <f t="shared" si="27"/>
        <v>0.28000000000000003</v>
      </c>
      <c r="T69" s="4"/>
      <c r="U69" s="4"/>
    </row>
    <row r="70" spans="1:21" x14ac:dyDescent="0.2">
      <c r="A70" s="4"/>
      <c r="B70" s="162">
        <f t="shared" ref="B70:E70" si="28">B17*0.28</f>
        <v>24.64</v>
      </c>
      <c r="C70" s="162">
        <f t="shared" si="28"/>
        <v>44.24</v>
      </c>
      <c r="D70" s="162">
        <f t="shared" si="28"/>
        <v>3.08</v>
      </c>
      <c r="E70" s="162">
        <f t="shared" si="28"/>
        <v>1.1200000000000001</v>
      </c>
      <c r="F70" s="161"/>
      <c r="G70" s="161"/>
      <c r="H70" s="161"/>
      <c r="I70" s="161">
        <f t="shared" ref="I70:L70" si="29">I17*0.28</f>
        <v>20.160000000000004</v>
      </c>
      <c r="J70" s="161">
        <f t="shared" si="29"/>
        <v>51.52</v>
      </c>
      <c r="K70" s="161">
        <f t="shared" si="29"/>
        <v>3.08</v>
      </c>
      <c r="L70" s="161">
        <f t="shared" si="29"/>
        <v>1.1200000000000001</v>
      </c>
      <c r="M70" s="161"/>
      <c r="N70" s="161"/>
      <c r="O70" s="161"/>
      <c r="P70" s="161">
        <f t="shared" ref="P70:S70" si="30">P17*0.28</f>
        <v>26.040000000000003</v>
      </c>
      <c r="Q70" s="161">
        <f t="shared" si="30"/>
        <v>61.320000000000007</v>
      </c>
      <c r="R70" s="161">
        <f t="shared" si="30"/>
        <v>3.6400000000000006</v>
      </c>
      <c r="S70" s="161">
        <f t="shared" si="30"/>
        <v>0</v>
      </c>
      <c r="T70" s="4"/>
      <c r="U70" s="4"/>
    </row>
    <row r="71" spans="1:21" x14ac:dyDescent="0.2">
      <c r="A71" s="4"/>
      <c r="B71" s="162">
        <f t="shared" ref="B71:E71" si="31">B18*0.28</f>
        <v>26.040000000000003</v>
      </c>
      <c r="C71" s="162">
        <f t="shared" si="31"/>
        <v>61.88</v>
      </c>
      <c r="D71" s="162">
        <f t="shared" si="31"/>
        <v>4.4800000000000004</v>
      </c>
      <c r="E71" s="162">
        <f t="shared" si="31"/>
        <v>1.4000000000000001</v>
      </c>
      <c r="F71" s="161"/>
      <c r="G71" s="161"/>
      <c r="H71" s="161"/>
      <c r="I71" s="161">
        <f t="shared" ref="I71:L71" si="32">I18*0.28</f>
        <v>22.680000000000003</v>
      </c>
      <c r="J71" s="161">
        <f t="shared" si="32"/>
        <v>56.280000000000008</v>
      </c>
      <c r="K71" s="161">
        <f t="shared" si="32"/>
        <v>4.2</v>
      </c>
      <c r="L71" s="161">
        <f t="shared" si="32"/>
        <v>0.56000000000000005</v>
      </c>
      <c r="M71" s="161"/>
      <c r="N71" s="161"/>
      <c r="O71" s="161"/>
      <c r="P71" s="161">
        <f t="shared" ref="P71:S71" si="33">P18*0.28</f>
        <v>17.64</v>
      </c>
      <c r="Q71" s="161">
        <f t="shared" si="33"/>
        <v>50.120000000000005</v>
      </c>
      <c r="R71" s="161">
        <f t="shared" si="33"/>
        <v>2.5200000000000005</v>
      </c>
      <c r="S71" s="161">
        <f t="shared" si="33"/>
        <v>0.28000000000000003</v>
      </c>
      <c r="T71" s="4"/>
      <c r="U71" s="4"/>
    </row>
    <row r="72" spans="1:21" x14ac:dyDescent="0.2">
      <c r="A72" s="4"/>
      <c r="B72" s="162">
        <f t="shared" ref="B72:E72" si="34">B19*0.28</f>
        <v>22.12</v>
      </c>
      <c r="C72" s="162">
        <f t="shared" si="34"/>
        <v>59.640000000000008</v>
      </c>
      <c r="D72" s="162">
        <f t="shared" si="34"/>
        <v>3.3600000000000003</v>
      </c>
      <c r="E72" s="162">
        <f t="shared" si="34"/>
        <v>1.4000000000000001</v>
      </c>
      <c r="F72" s="161"/>
      <c r="G72" s="161"/>
      <c r="H72" s="161"/>
      <c r="I72" s="161">
        <f t="shared" ref="I72:L72" si="35">I19*0.28</f>
        <v>23.520000000000003</v>
      </c>
      <c r="J72" s="161">
        <f t="shared" si="35"/>
        <v>57.400000000000006</v>
      </c>
      <c r="K72" s="161">
        <f t="shared" si="35"/>
        <v>2.8000000000000003</v>
      </c>
      <c r="L72" s="161">
        <f t="shared" si="35"/>
        <v>0.84000000000000008</v>
      </c>
      <c r="M72" s="161"/>
      <c r="N72" s="161"/>
      <c r="O72" s="161"/>
      <c r="P72" s="161">
        <f t="shared" ref="P72:S72" si="36">P19*0.28</f>
        <v>17.360000000000003</v>
      </c>
      <c r="Q72" s="161">
        <f t="shared" si="36"/>
        <v>49.56</v>
      </c>
      <c r="R72" s="161">
        <f t="shared" si="36"/>
        <v>1.9600000000000002</v>
      </c>
      <c r="S72" s="161">
        <f t="shared" si="36"/>
        <v>0.28000000000000003</v>
      </c>
      <c r="T72" s="4"/>
      <c r="U72" s="4"/>
    </row>
    <row r="73" spans="1:21" x14ac:dyDescent="0.2">
      <c r="A73" s="4"/>
      <c r="B73" s="162">
        <f t="shared" ref="B73:E73" si="37">B20*0.28</f>
        <v>19.880000000000003</v>
      </c>
      <c r="C73" s="162">
        <f t="shared" si="37"/>
        <v>51.800000000000004</v>
      </c>
      <c r="D73" s="162">
        <f t="shared" si="37"/>
        <v>3.9200000000000004</v>
      </c>
      <c r="E73" s="162">
        <f t="shared" si="37"/>
        <v>0.84000000000000008</v>
      </c>
      <c r="F73" s="161"/>
      <c r="G73" s="161"/>
      <c r="H73" s="161"/>
      <c r="I73" s="161">
        <f t="shared" ref="I73:L73" si="38">I20*0.28</f>
        <v>26.6</v>
      </c>
      <c r="J73" s="161">
        <f t="shared" si="38"/>
        <v>57.960000000000008</v>
      </c>
      <c r="K73" s="161">
        <f t="shared" si="38"/>
        <v>3.08</v>
      </c>
      <c r="L73" s="161">
        <f t="shared" si="38"/>
        <v>1.4000000000000001</v>
      </c>
      <c r="M73" s="161"/>
      <c r="N73" s="161"/>
      <c r="O73" s="161"/>
      <c r="P73" s="161">
        <f t="shared" ref="P73:S73" si="39">P20*0.28</f>
        <v>14.000000000000002</v>
      </c>
      <c r="Q73" s="161">
        <f t="shared" si="39"/>
        <v>39.760000000000005</v>
      </c>
      <c r="R73" s="161">
        <f t="shared" si="39"/>
        <v>3.08</v>
      </c>
      <c r="S73" s="161">
        <f t="shared" si="39"/>
        <v>0.28000000000000003</v>
      </c>
      <c r="T73" s="4"/>
      <c r="U73" s="4"/>
    </row>
    <row r="74" spans="1:21" x14ac:dyDescent="0.2">
      <c r="A74" s="4"/>
      <c r="B74" s="162">
        <f t="shared" ref="B74:E74" si="40">B21*0.28</f>
        <v>17.360000000000003</v>
      </c>
      <c r="C74" s="162">
        <f t="shared" si="40"/>
        <v>50.120000000000005</v>
      </c>
      <c r="D74" s="162">
        <f t="shared" si="40"/>
        <v>3.08</v>
      </c>
      <c r="E74" s="162">
        <f t="shared" si="40"/>
        <v>1.1200000000000001</v>
      </c>
      <c r="F74" s="161"/>
      <c r="G74" s="161"/>
      <c r="H74" s="161"/>
      <c r="I74" s="161">
        <f t="shared" ref="I74:L74" si="41">I21*0.28</f>
        <v>24.64</v>
      </c>
      <c r="J74" s="161">
        <f t="shared" si="41"/>
        <v>54.600000000000009</v>
      </c>
      <c r="K74" s="161">
        <f t="shared" si="41"/>
        <v>3.3600000000000003</v>
      </c>
      <c r="L74" s="161">
        <f t="shared" si="41"/>
        <v>1.1200000000000001</v>
      </c>
      <c r="M74" s="161"/>
      <c r="N74" s="161"/>
      <c r="O74" s="161"/>
      <c r="P74" s="161">
        <f t="shared" ref="P74:S74" si="42">P21*0.28</f>
        <v>12.040000000000001</v>
      </c>
      <c r="Q74" s="161">
        <f t="shared" si="42"/>
        <v>44.52</v>
      </c>
      <c r="R74" s="161">
        <f t="shared" si="42"/>
        <v>2.5200000000000005</v>
      </c>
      <c r="S74" s="161">
        <f t="shared" si="42"/>
        <v>0.56000000000000005</v>
      </c>
      <c r="T74" s="4"/>
      <c r="U74" s="4"/>
    </row>
    <row r="75" spans="1:21" x14ac:dyDescent="0.2">
      <c r="A75" s="4"/>
      <c r="B75" s="162">
        <f t="shared" ref="B75:E75" si="43">B22*0.28</f>
        <v>22.400000000000002</v>
      </c>
      <c r="C75" s="162">
        <f t="shared" si="43"/>
        <v>47.88</v>
      </c>
      <c r="D75" s="162">
        <f t="shared" si="43"/>
        <v>3.3600000000000003</v>
      </c>
      <c r="E75" s="162">
        <f t="shared" si="43"/>
        <v>1.6800000000000002</v>
      </c>
      <c r="F75" s="161"/>
      <c r="G75" s="161"/>
      <c r="H75" s="161"/>
      <c r="I75" s="161">
        <f t="shared" ref="I75:L75" si="44">I22*0.28</f>
        <v>22.680000000000003</v>
      </c>
      <c r="J75" s="161">
        <f t="shared" si="44"/>
        <v>50.960000000000008</v>
      </c>
      <c r="K75" s="161">
        <f t="shared" si="44"/>
        <v>2.8000000000000003</v>
      </c>
      <c r="L75" s="161">
        <f t="shared" si="44"/>
        <v>0.56000000000000005</v>
      </c>
      <c r="M75" s="161"/>
      <c r="N75" s="161"/>
      <c r="O75" s="161"/>
      <c r="P75" s="161"/>
      <c r="Q75" s="161"/>
      <c r="R75" s="161"/>
      <c r="S75" s="161"/>
      <c r="T75" s="4"/>
      <c r="U75" s="4"/>
    </row>
    <row r="76" spans="1:21" x14ac:dyDescent="0.2">
      <c r="A76" s="4"/>
      <c r="B76" s="162"/>
      <c r="C76" s="162"/>
      <c r="D76" s="162"/>
      <c r="E76" s="162"/>
      <c r="F76" s="161"/>
      <c r="G76" s="161"/>
      <c r="H76" s="161"/>
      <c r="I76" s="161"/>
      <c r="J76" s="161"/>
      <c r="K76" s="161"/>
      <c r="L76" s="161"/>
      <c r="M76" s="161"/>
      <c r="N76" s="161"/>
      <c r="O76" s="161"/>
      <c r="P76" s="161"/>
      <c r="Q76" s="161"/>
      <c r="R76" s="161"/>
      <c r="S76" s="161"/>
      <c r="T76" s="4"/>
      <c r="U76" s="4"/>
    </row>
    <row r="77" spans="1:21" x14ac:dyDescent="0.2">
      <c r="A77" s="4"/>
      <c r="B77" s="162"/>
      <c r="C77" s="162"/>
      <c r="D77" s="162"/>
      <c r="E77" s="162"/>
      <c r="F77" s="161"/>
      <c r="G77" s="161"/>
      <c r="H77" s="161"/>
      <c r="I77" s="161"/>
      <c r="J77" s="161"/>
      <c r="K77" s="161"/>
      <c r="L77" s="161"/>
      <c r="M77" s="161"/>
      <c r="N77" s="161"/>
      <c r="O77" s="161"/>
      <c r="P77" s="161"/>
      <c r="Q77" s="161"/>
      <c r="R77" s="161"/>
      <c r="S77" s="161"/>
      <c r="T77" s="4"/>
      <c r="U77" s="4"/>
    </row>
    <row r="78" spans="1:21" x14ac:dyDescent="0.2">
      <c r="A78" s="4"/>
      <c r="B78" s="162"/>
      <c r="C78" s="161"/>
      <c r="D78" s="161"/>
      <c r="E78" s="161"/>
      <c r="F78" s="161"/>
      <c r="G78" s="161"/>
      <c r="H78" s="161"/>
      <c r="I78" s="161"/>
      <c r="J78" s="161"/>
      <c r="K78" s="161"/>
      <c r="L78" s="161"/>
      <c r="M78" s="161"/>
      <c r="N78" s="161"/>
      <c r="O78" s="161"/>
      <c r="P78" s="161"/>
      <c r="Q78" s="161"/>
      <c r="R78" s="161"/>
      <c r="S78" s="161"/>
      <c r="T78" s="4"/>
      <c r="U78" s="4"/>
    </row>
    <row r="79" spans="1:21" x14ac:dyDescent="0.2">
      <c r="A79" s="4"/>
      <c r="B79" s="162" t="s">
        <v>148</v>
      </c>
      <c r="C79" s="161"/>
      <c r="D79" s="161"/>
      <c r="E79" s="161"/>
      <c r="F79" s="161"/>
      <c r="G79" s="161"/>
      <c r="H79" s="161"/>
      <c r="I79" s="161"/>
      <c r="J79" s="161"/>
      <c r="K79" s="161"/>
      <c r="L79" s="161"/>
      <c r="M79" s="161"/>
      <c r="N79" s="161"/>
      <c r="O79" s="161"/>
      <c r="P79" s="161"/>
      <c r="Q79" s="161"/>
      <c r="R79" s="161"/>
      <c r="S79" s="161"/>
      <c r="T79" s="4"/>
      <c r="U79" s="4"/>
    </row>
    <row r="80" spans="1:21" x14ac:dyDescent="0.2">
      <c r="A80" s="4"/>
      <c r="B80" s="161" t="s">
        <v>52</v>
      </c>
      <c r="C80" s="161" t="s">
        <v>0</v>
      </c>
      <c r="D80" s="161" t="s">
        <v>2</v>
      </c>
      <c r="E80" s="161" t="s">
        <v>3</v>
      </c>
      <c r="F80" s="161"/>
      <c r="G80" s="161"/>
      <c r="H80" s="161"/>
      <c r="I80" s="161" t="s">
        <v>52</v>
      </c>
      <c r="J80" s="161" t="s">
        <v>0</v>
      </c>
      <c r="K80" s="161" t="s">
        <v>2</v>
      </c>
      <c r="L80" s="161" t="s">
        <v>3</v>
      </c>
      <c r="M80" s="161"/>
      <c r="N80" s="161"/>
      <c r="O80" s="161"/>
      <c r="P80" s="161" t="s">
        <v>52</v>
      </c>
      <c r="Q80" s="161" t="s">
        <v>0</v>
      </c>
      <c r="R80" s="161" t="s">
        <v>2</v>
      </c>
      <c r="S80" s="161" t="s">
        <v>3</v>
      </c>
      <c r="T80" s="4"/>
      <c r="U80" s="4"/>
    </row>
    <row r="81" spans="1:21" x14ac:dyDescent="0.2">
      <c r="A81" s="4"/>
      <c r="B81" s="162">
        <f t="shared" ref="B81:E93" si="45">B10-B63</f>
        <v>128.16</v>
      </c>
      <c r="C81" s="162">
        <f t="shared" si="45"/>
        <v>154.07999999999998</v>
      </c>
      <c r="D81" s="162">
        <f t="shared" si="45"/>
        <v>10.8</v>
      </c>
      <c r="E81" s="162">
        <f t="shared" si="45"/>
        <v>1.44</v>
      </c>
      <c r="F81" s="161"/>
      <c r="G81" s="161"/>
      <c r="H81" s="161"/>
      <c r="I81" s="161">
        <f t="shared" ref="I81:L93" si="46">I10-I63</f>
        <v>38.159999999999997</v>
      </c>
      <c r="J81" s="161">
        <f t="shared" si="46"/>
        <v>92.88</v>
      </c>
      <c r="K81" s="161">
        <f t="shared" si="46"/>
        <v>10.08</v>
      </c>
      <c r="L81" s="161">
        <f t="shared" si="46"/>
        <v>3.5999999999999996</v>
      </c>
      <c r="M81" s="161"/>
      <c r="N81" s="161"/>
      <c r="O81" s="161"/>
      <c r="P81" s="161">
        <f t="shared" ref="P81:S92" si="47">P10-P63</f>
        <v>63.36</v>
      </c>
      <c r="Q81" s="161">
        <f t="shared" si="47"/>
        <v>122.4</v>
      </c>
      <c r="R81" s="161">
        <f t="shared" si="47"/>
        <v>6.4799999999999995</v>
      </c>
      <c r="S81" s="161">
        <f t="shared" si="47"/>
        <v>0.72</v>
      </c>
      <c r="T81" s="4"/>
      <c r="U81" s="4"/>
    </row>
    <row r="82" spans="1:21" x14ac:dyDescent="0.2">
      <c r="A82" s="4"/>
      <c r="B82" s="162">
        <f t="shared" si="45"/>
        <v>137.51999999999998</v>
      </c>
      <c r="C82" s="162">
        <f t="shared" si="45"/>
        <v>173.51999999999998</v>
      </c>
      <c r="D82" s="162">
        <f t="shared" si="45"/>
        <v>12.959999999999999</v>
      </c>
      <c r="E82" s="162">
        <f t="shared" si="45"/>
        <v>0</v>
      </c>
      <c r="F82" s="161"/>
      <c r="G82" s="161"/>
      <c r="H82" s="161"/>
      <c r="I82" s="161">
        <f t="shared" si="46"/>
        <v>50.4</v>
      </c>
      <c r="J82" s="161">
        <f t="shared" si="46"/>
        <v>143.28</v>
      </c>
      <c r="K82" s="161">
        <f t="shared" si="46"/>
        <v>9.36</v>
      </c>
      <c r="L82" s="161">
        <f t="shared" si="46"/>
        <v>4.32</v>
      </c>
      <c r="M82" s="161"/>
      <c r="N82" s="161"/>
      <c r="O82" s="161"/>
      <c r="P82" s="161">
        <f t="shared" si="47"/>
        <v>61.2</v>
      </c>
      <c r="Q82" s="161">
        <f t="shared" si="47"/>
        <v>118.08</v>
      </c>
      <c r="R82" s="161">
        <f t="shared" si="47"/>
        <v>8.64</v>
      </c>
      <c r="S82" s="161">
        <f t="shared" si="47"/>
        <v>0</v>
      </c>
      <c r="T82" s="4"/>
      <c r="U82" s="4"/>
    </row>
    <row r="83" spans="1:21" x14ac:dyDescent="0.2">
      <c r="B83" s="162">
        <f t="shared" si="45"/>
        <v>101.52</v>
      </c>
      <c r="C83" s="162">
        <f t="shared" si="45"/>
        <v>172.07999999999998</v>
      </c>
      <c r="D83" s="162">
        <f t="shared" si="45"/>
        <v>8.64</v>
      </c>
      <c r="E83" s="162">
        <f t="shared" si="45"/>
        <v>1.44</v>
      </c>
      <c r="F83" s="161"/>
      <c r="G83" s="163"/>
      <c r="H83" s="163"/>
      <c r="I83" s="161">
        <f t="shared" si="46"/>
        <v>46.08</v>
      </c>
      <c r="J83" s="161">
        <f t="shared" si="46"/>
        <v>110.88</v>
      </c>
      <c r="K83" s="161">
        <f t="shared" si="46"/>
        <v>5.04</v>
      </c>
      <c r="L83" s="161">
        <f t="shared" si="46"/>
        <v>2.16</v>
      </c>
      <c r="M83" s="163"/>
      <c r="N83" s="163"/>
      <c r="O83" s="163"/>
      <c r="P83" s="161">
        <f t="shared" si="47"/>
        <v>58.319999999999993</v>
      </c>
      <c r="Q83" s="161">
        <f t="shared" si="47"/>
        <v>130.32</v>
      </c>
      <c r="R83" s="161">
        <f t="shared" si="47"/>
        <v>3.5999999999999996</v>
      </c>
      <c r="S83" s="161">
        <f t="shared" si="47"/>
        <v>1.44</v>
      </c>
    </row>
    <row r="84" spans="1:21" x14ac:dyDescent="0.2">
      <c r="B84" s="162">
        <f t="shared" si="45"/>
        <v>87.12</v>
      </c>
      <c r="C84" s="162">
        <f t="shared" si="45"/>
        <v>173.51999999999998</v>
      </c>
      <c r="D84" s="162">
        <f t="shared" si="45"/>
        <v>16.559999999999999</v>
      </c>
      <c r="E84" s="162">
        <f t="shared" si="45"/>
        <v>5.76</v>
      </c>
      <c r="F84" s="161"/>
      <c r="G84" s="163"/>
      <c r="H84" s="163"/>
      <c r="I84" s="161">
        <f t="shared" si="46"/>
        <v>43.92</v>
      </c>
      <c r="J84" s="161">
        <f t="shared" si="46"/>
        <v>152.63999999999999</v>
      </c>
      <c r="K84" s="161">
        <f t="shared" si="46"/>
        <v>10.8</v>
      </c>
      <c r="L84" s="161">
        <f t="shared" si="46"/>
        <v>1.44</v>
      </c>
      <c r="M84" s="163"/>
      <c r="N84" s="163"/>
      <c r="O84" s="163"/>
      <c r="P84" s="161">
        <f t="shared" si="47"/>
        <v>51.12</v>
      </c>
      <c r="Q84" s="161">
        <f t="shared" si="47"/>
        <v>126.72</v>
      </c>
      <c r="R84" s="161">
        <f t="shared" si="47"/>
        <v>6.4799999999999995</v>
      </c>
      <c r="S84" s="161">
        <f t="shared" si="47"/>
        <v>0.72</v>
      </c>
    </row>
    <row r="85" spans="1:21" x14ac:dyDescent="0.2">
      <c r="B85" s="162">
        <f t="shared" si="45"/>
        <v>64.8</v>
      </c>
      <c r="C85" s="162">
        <f t="shared" si="45"/>
        <v>154.07999999999998</v>
      </c>
      <c r="D85" s="162">
        <f t="shared" si="45"/>
        <v>12.239999999999998</v>
      </c>
      <c r="E85" s="162">
        <f t="shared" si="45"/>
        <v>4.32</v>
      </c>
      <c r="F85" s="161"/>
      <c r="G85" s="163"/>
      <c r="H85" s="163"/>
      <c r="I85" s="161">
        <f t="shared" si="46"/>
        <v>38.879999999999995</v>
      </c>
      <c r="J85" s="161">
        <f t="shared" si="46"/>
        <v>105.84</v>
      </c>
      <c r="K85" s="161">
        <f t="shared" si="46"/>
        <v>6.4799999999999995</v>
      </c>
      <c r="L85" s="161">
        <f t="shared" si="46"/>
        <v>0.72</v>
      </c>
      <c r="M85" s="163"/>
      <c r="N85" s="163"/>
      <c r="O85" s="163"/>
      <c r="P85" s="161">
        <f t="shared" si="47"/>
        <v>70.56</v>
      </c>
      <c r="Q85" s="161">
        <f t="shared" si="47"/>
        <v>120.96</v>
      </c>
      <c r="R85" s="161">
        <f t="shared" si="47"/>
        <v>12.239999999999998</v>
      </c>
      <c r="S85" s="161">
        <f t="shared" si="47"/>
        <v>0.72</v>
      </c>
    </row>
    <row r="86" spans="1:21" x14ac:dyDescent="0.2">
      <c r="B86" s="162">
        <f t="shared" si="45"/>
        <v>63.36</v>
      </c>
      <c r="C86" s="162">
        <f t="shared" si="45"/>
        <v>125.28</v>
      </c>
      <c r="D86" s="162">
        <f t="shared" si="45"/>
        <v>8.64</v>
      </c>
      <c r="E86" s="162">
        <f t="shared" si="45"/>
        <v>2.88</v>
      </c>
      <c r="F86" s="161"/>
      <c r="G86" s="163"/>
      <c r="H86" s="163"/>
      <c r="I86" s="161">
        <f t="shared" si="46"/>
        <v>36</v>
      </c>
      <c r="J86" s="161">
        <f t="shared" si="46"/>
        <v>109.44</v>
      </c>
      <c r="K86" s="161">
        <f t="shared" si="46"/>
        <v>5.76</v>
      </c>
      <c r="L86" s="161">
        <f t="shared" si="46"/>
        <v>1.44</v>
      </c>
      <c r="M86" s="163"/>
      <c r="N86" s="163"/>
      <c r="O86" s="163"/>
      <c r="P86" s="161">
        <f t="shared" si="47"/>
        <v>64.08</v>
      </c>
      <c r="Q86" s="161">
        <f t="shared" si="47"/>
        <v>121.67999999999999</v>
      </c>
      <c r="R86" s="161">
        <f t="shared" si="47"/>
        <v>6.4799999999999995</v>
      </c>
      <c r="S86" s="161">
        <f t="shared" si="47"/>
        <v>2.88</v>
      </c>
    </row>
    <row r="87" spans="1:21" x14ac:dyDescent="0.2">
      <c r="B87" s="162">
        <f t="shared" si="45"/>
        <v>54</v>
      </c>
      <c r="C87" s="162">
        <f t="shared" si="45"/>
        <v>152.63999999999999</v>
      </c>
      <c r="D87" s="162">
        <f t="shared" si="45"/>
        <v>12.239999999999998</v>
      </c>
      <c r="E87" s="162">
        <f t="shared" si="45"/>
        <v>2.88</v>
      </c>
      <c r="F87" s="161"/>
      <c r="G87" s="163"/>
      <c r="H87" s="163"/>
      <c r="I87" s="161">
        <f t="shared" si="46"/>
        <v>36.72</v>
      </c>
      <c r="J87" s="161">
        <f t="shared" si="46"/>
        <v>115.91999999999999</v>
      </c>
      <c r="K87" s="161">
        <f t="shared" si="46"/>
        <v>6.4799999999999995</v>
      </c>
      <c r="L87" s="161">
        <f t="shared" si="46"/>
        <v>3.5999999999999996</v>
      </c>
      <c r="M87" s="163"/>
      <c r="N87" s="163"/>
      <c r="O87" s="163"/>
      <c r="P87" s="161">
        <f t="shared" si="47"/>
        <v>55.44</v>
      </c>
      <c r="Q87" s="161">
        <f t="shared" si="47"/>
        <v>120.24</v>
      </c>
      <c r="R87" s="161">
        <f t="shared" si="47"/>
        <v>9.36</v>
      </c>
      <c r="S87" s="161">
        <f t="shared" si="47"/>
        <v>0.72</v>
      </c>
    </row>
    <row r="88" spans="1:21" x14ac:dyDescent="0.2">
      <c r="B88" s="162">
        <f t="shared" si="45"/>
        <v>63.36</v>
      </c>
      <c r="C88" s="162">
        <f t="shared" si="45"/>
        <v>113.75999999999999</v>
      </c>
      <c r="D88" s="162">
        <f t="shared" si="45"/>
        <v>7.92</v>
      </c>
      <c r="E88" s="162">
        <f t="shared" si="45"/>
        <v>2.88</v>
      </c>
      <c r="F88" s="161"/>
      <c r="G88" s="163"/>
      <c r="H88" s="163"/>
      <c r="I88" s="161">
        <f t="shared" si="46"/>
        <v>51.839999999999996</v>
      </c>
      <c r="J88" s="161">
        <f t="shared" si="46"/>
        <v>132.47999999999999</v>
      </c>
      <c r="K88" s="161">
        <f t="shared" si="46"/>
        <v>7.92</v>
      </c>
      <c r="L88" s="161">
        <f t="shared" si="46"/>
        <v>2.88</v>
      </c>
      <c r="M88" s="163"/>
      <c r="N88" s="163"/>
      <c r="O88" s="163"/>
      <c r="P88" s="161">
        <f t="shared" si="47"/>
        <v>66.959999999999994</v>
      </c>
      <c r="Q88" s="161">
        <f t="shared" si="47"/>
        <v>157.68</v>
      </c>
      <c r="R88" s="161">
        <f t="shared" si="47"/>
        <v>9.36</v>
      </c>
      <c r="S88" s="161">
        <f t="shared" si="47"/>
        <v>0</v>
      </c>
    </row>
    <row r="89" spans="1:21" x14ac:dyDescent="0.2">
      <c r="B89" s="162">
        <f t="shared" si="45"/>
        <v>66.959999999999994</v>
      </c>
      <c r="C89" s="162">
        <f t="shared" si="45"/>
        <v>159.12</v>
      </c>
      <c r="D89" s="162">
        <f t="shared" si="45"/>
        <v>11.52</v>
      </c>
      <c r="E89" s="162">
        <f t="shared" si="45"/>
        <v>3.5999999999999996</v>
      </c>
      <c r="F89" s="161"/>
      <c r="G89" s="163"/>
      <c r="H89" s="163"/>
      <c r="I89" s="161">
        <f t="shared" si="46"/>
        <v>58.319999999999993</v>
      </c>
      <c r="J89" s="161">
        <f t="shared" si="46"/>
        <v>144.72</v>
      </c>
      <c r="K89" s="161">
        <f t="shared" si="46"/>
        <v>10.8</v>
      </c>
      <c r="L89" s="161">
        <f t="shared" si="46"/>
        <v>1.44</v>
      </c>
      <c r="M89" s="163"/>
      <c r="N89" s="163"/>
      <c r="O89" s="163"/>
      <c r="P89" s="161">
        <f t="shared" si="47"/>
        <v>45.36</v>
      </c>
      <c r="Q89" s="161">
        <f t="shared" si="47"/>
        <v>128.88</v>
      </c>
      <c r="R89" s="161">
        <f t="shared" si="47"/>
        <v>6.4799999999999995</v>
      </c>
      <c r="S89" s="161">
        <f t="shared" si="47"/>
        <v>0.72</v>
      </c>
    </row>
    <row r="90" spans="1:21" x14ac:dyDescent="0.2">
      <c r="B90" s="162">
        <f t="shared" si="45"/>
        <v>56.879999999999995</v>
      </c>
      <c r="C90" s="162">
        <f t="shared" si="45"/>
        <v>153.35999999999999</v>
      </c>
      <c r="D90" s="162">
        <f t="shared" si="45"/>
        <v>8.64</v>
      </c>
      <c r="E90" s="162">
        <f t="shared" si="45"/>
        <v>3.5999999999999996</v>
      </c>
      <c r="F90" s="161"/>
      <c r="G90" s="163"/>
      <c r="H90" s="163"/>
      <c r="I90" s="161">
        <f t="shared" si="46"/>
        <v>60.48</v>
      </c>
      <c r="J90" s="161">
        <f t="shared" si="46"/>
        <v>147.6</v>
      </c>
      <c r="K90" s="161">
        <f t="shared" si="46"/>
        <v>7.1999999999999993</v>
      </c>
      <c r="L90" s="161">
        <f t="shared" si="46"/>
        <v>2.16</v>
      </c>
      <c r="M90" s="163"/>
      <c r="N90" s="163"/>
      <c r="O90" s="163"/>
      <c r="P90" s="161">
        <f t="shared" si="47"/>
        <v>44.64</v>
      </c>
      <c r="Q90" s="161">
        <f t="shared" si="47"/>
        <v>127.44</v>
      </c>
      <c r="R90" s="161">
        <f t="shared" si="47"/>
        <v>5.04</v>
      </c>
      <c r="S90" s="161">
        <f t="shared" si="47"/>
        <v>0.72</v>
      </c>
    </row>
    <row r="91" spans="1:21" x14ac:dyDescent="0.2">
      <c r="B91" s="162">
        <f t="shared" si="45"/>
        <v>51.12</v>
      </c>
      <c r="C91" s="162">
        <f t="shared" si="45"/>
        <v>133.19999999999999</v>
      </c>
      <c r="D91" s="162">
        <f t="shared" si="45"/>
        <v>10.08</v>
      </c>
      <c r="E91" s="162">
        <f t="shared" si="45"/>
        <v>2.16</v>
      </c>
      <c r="F91" s="161"/>
      <c r="G91" s="163"/>
      <c r="H91" s="163"/>
      <c r="I91" s="161">
        <f t="shared" si="46"/>
        <v>68.400000000000006</v>
      </c>
      <c r="J91" s="161">
        <f t="shared" si="46"/>
        <v>149.04</v>
      </c>
      <c r="K91" s="161">
        <f t="shared" si="46"/>
        <v>7.92</v>
      </c>
      <c r="L91" s="161">
        <f t="shared" si="46"/>
        <v>3.5999999999999996</v>
      </c>
      <c r="M91" s="163"/>
      <c r="N91" s="163"/>
      <c r="O91" s="163"/>
      <c r="P91" s="161">
        <f t="shared" si="47"/>
        <v>36</v>
      </c>
      <c r="Q91" s="161">
        <f t="shared" si="47"/>
        <v>102.24</v>
      </c>
      <c r="R91" s="161">
        <f t="shared" si="47"/>
        <v>7.92</v>
      </c>
      <c r="S91" s="161">
        <f t="shared" si="47"/>
        <v>0.72</v>
      </c>
    </row>
    <row r="92" spans="1:21" x14ac:dyDescent="0.2">
      <c r="B92" s="162">
        <f t="shared" si="45"/>
        <v>44.64</v>
      </c>
      <c r="C92" s="162">
        <f t="shared" si="45"/>
        <v>128.88</v>
      </c>
      <c r="D92" s="162">
        <f t="shared" si="45"/>
        <v>7.92</v>
      </c>
      <c r="E92" s="162">
        <f t="shared" si="45"/>
        <v>2.88</v>
      </c>
      <c r="F92" s="161"/>
      <c r="G92" s="163"/>
      <c r="H92" s="163"/>
      <c r="I92" s="161">
        <f t="shared" si="46"/>
        <v>63.36</v>
      </c>
      <c r="J92" s="161">
        <f t="shared" si="46"/>
        <v>140.39999999999998</v>
      </c>
      <c r="K92" s="161">
        <f t="shared" si="46"/>
        <v>8.64</v>
      </c>
      <c r="L92" s="161">
        <f t="shared" si="46"/>
        <v>2.88</v>
      </c>
      <c r="M92" s="163"/>
      <c r="N92" s="163"/>
      <c r="O92" s="163"/>
      <c r="P92" s="161">
        <f t="shared" si="47"/>
        <v>30.96</v>
      </c>
      <c r="Q92" s="161">
        <f t="shared" si="47"/>
        <v>114.47999999999999</v>
      </c>
      <c r="R92" s="161">
        <f t="shared" si="47"/>
        <v>6.4799999999999995</v>
      </c>
      <c r="S92" s="161">
        <f t="shared" si="47"/>
        <v>1.44</v>
      </c>
    </row>
    <row r="93" spans="1:21" x14ac:dyDescent="0.2">
      <c r="B93" s="162">
        <f t="shared" si="45"/>
        <v>57.599999999999994</v>
      </c>
      <c r="C93" s="162">
        <f t="shared" si="45"/>
        <v>123.12</v>
      </c>
      <c r="D93" s="162">
        <f t="shared" si="45"/>
        <v>8.64</v>
      </c>
      <c r="E93" s="162">
        <f t="shared" si="45"/>
        <v>4.32</v>
      </c>
      <c r="F93" s="163"/>
      <c r="G93" s="163"/>
      <c r="H93" s="163"/>
      <c r="I93" s="161">
        <f t="shared" si="46"/>
        <v>58.319999999999993</v>
      </c>
      <c r="J93" s="161">
        <f t="shared" si="46"/>
        <v>131.04</v>
      </c>
      <c r="K93" s="161">
        <f t="shared" si="46"/>
        <v>7.1999999999999993</v>
      </c>
      <c r="L93" s="161">
        <f t="shared" si="46"/>
        <v>1.44</v>
      </c>
      <c r="M93" s="163"/>
      <c r="N93" s="163"/>
      <c r="O93" s="163"/>
      <c r="P93" s="161"/>
      <c r="Q93" s="161"/>
      <c r="R93" s="161"/>
      <c r="S93" s="161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D5:H5"/>
    <mergeCell ref="A2:U2"/>
    <mergeCell ref="S5:U5"/>
    <mergeCell ref="E4:H4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3"/>
  <sheetViews>
    <sheetView topLeftCell="A11" zoomScaleNormal="100" workbookViewId="0">
      <selection activeCell="W28" sqref="W28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16" t="s">
        <v>38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6"/>
      <c r="S2" s="216"/>
      <c r="T2" s="216"/>
      <c r="U2" s="216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13" t="s">
        <v>54</v>
      </c>
      <c r="B4" s="213"/>
      <c r="C4" s="213"/>
      <c r="D4" s="51"/>
      <c r="E4" s="217" t="str">
        <f>'G-2'!E4:H4</f>
        <v>DE OBRA</v>
      </c>
      <c r="F4" s="217"/>
      <c r="G4" s="217"/>
      <c r="H4" s="217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14" t="s">
        <v>56</v>
      </c>
      <c r="B5" s="214"/>
      <c r="C5" s="214"/>
      <c r="D5" s="217" t="str">
        <f>'G-2'!D5:H5</f>
        <v>CALLE 74 X CARRERA 44</v>
      </c>
      <c r="E5" s="217"/>
      <c r="F5" s="217"/>
      <c r="G5" s="217"/>
      <c r="H5" s="217"/>
      <c r="I5" s="214" t="s">
        <v>53</v>
      </c>
      <c r="J5" s="214"/>
      <c r="K5" s="214"/>
      <c r="L5" s="179">
        <f>'G-2'!L5:N5</f>
        <v>1358</v>
      </c>
      <c r="M5" s="179"/>
      <c r="N5" s="179"/>
      <c r="O5" s="50"/>
      <c r="P5" s="214" t="s">
        <v>57</v>
      </c>
      <c r="Q5" s="214"/>
      <c r="R5" s="214"/>
      <c r="S5" s="179" t="s">
        <v>132</v>
      </c>
      <c r="T5" s="179"/>
      <c r="U5" s="179"/>
    </row>
    <row r="6" spans="1:28" ht="12.75" customHeight="1" x14ac:dyDescent="0.2">
      <c r="A6" s="214" t="s">
        <v>55</v>
      </c>
      <c r="B6" s="214"/>
      <c r="C6" s="214"/>
      <c r="D6" s="215" t="s">
        <v>154</v>
      </c>
      <c r="E6" s="215"/>
      <c r="F6" s="215"/>
      <c r="G6" s="215"/>
      <c r="H6" s="215"/>
      <c r="I6" s="214" t="s">
        <v>59</v>
      </c>
      <c r="J6" s="214"/>
      <c r="K6" s="214"/>
      <c r="L6" s="224">
        <v>2</v>
      </c>
      <c r="M6" s="224"/>
      <c r="N6" s="224"/>
      <c r="O6" s="54"/>
      <c r="P6" s="214" t="s">
        <v>58</v>
      </c>
      <c r="Q6" s="214"/>
      <c r="R6" s="214"/>
      <c r="S6" s="218">
        <f>'G-2'!S6:U6</f>
        <v>43413</v>
      </c>
      <c r="T6" s="218"/>
      <c r="U6" s="218"/>
    </row>
    <row r="7" spans="1:28" ht="7.5" customHeight="1" x14ac:dyDescent="0.2">
      <c r="A7" s="55"/>
      <c r="B7" s="49"/>
      <c r="C7" s="49"/>
      <c r="D7" s="49"/>
      <c r="E7" s="225"/>
      <c r="F7" s="225"/>
      <c r="G7" s="225"/>
      <c r="H7" s="225"/>
      <c r="I7" s="225"/>
      <c r="J7" s="225"/>
      <c r="K7" s="22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9" t="s">
        <v>36</v>
      </c>
      <c r="B8" s="221" t="s">
        <v>34</v>
      </c>
      <c r="C8" s="222"/>
      <c r="D8" s="222"/>
      <c r="E8" s="223"/>
      <c r="F8" s="219" t="s">
        <v>35</v>
      </c>
      <c r="G8" s="219" t="s">
        <v>37</v>
      </c>
      <c r="H8" s="219" t="s">
        <v>36</v>
      </c>
      <c r="I8" s="221" t="s">
        <v>34</v>
      </c>
      <c r="J8" s="222"/>
      <c r="K8" s="222"/>
      <c r="L8" s="223"/>
      <c r="M8" s="219" t="s">
        <v>35</v>
      </c>
      <c r="N8" s="219" t="s">
        <v>37</v>
      </c>
      <c r="O8" s="219" t="s">
        <v>36</v>
      </c>
      <c r="P8" s="221" t="s">
        <v>34</v>
      </c>
      <c r="Q8" s="222"/>
      <c r="R8" s="222"/>
      <c r="S8" s="223"/>
      <c r="T8" s="219" t="s">
        <v>35</v>
      </c>
      <c r="U8" s="219" t="s">
        <v>37</v>
      </c>
    </row>
    <row r="9" spans="1:28" ht="12" customHeight="1" x14ac:dyDescent="0.2">
      <c r="A9" s="220"/>
      <c r="B9" s="57" t="s">
        <v>52</v>
      </c>
      <c r="C9" s="57" t="s">
        <v>0</v>
      </c>
      <c r="D9" s="57" t="s">
        <v>2</v>
      </c>
      <c r="E9" s="58" t="s">
        <v>3</v>
      </c>
      <c r="F9" s="220"/>
      <c r="G9" s="220"/>
      <c r="H9" s="220"/>
      <c r="I9" s="59" t="s">
        <v>52</v>
      </c>
      <c r="J9" s="59" t="s">
        <v>0</v>
      </c>
      <c r="K9" s="57" t="s">
        <v>2</v>
      </c>
      <c r="L9" s="58" t="s">
        <v>3</v>
      </c>
      <c r="M9" s="220"/>
      <c r="N9" s="220"/>
      <c r="O9" s="220"/>
      <c r="P9" s="59" t="s">
        <v>52</v>
      </c>
      <c r="Q9" s="59" t="s">
        <v>0</v>
      </c>
      <c r="R9" s="57" t="s">
        <v>2</v>
      </c>
      <c r="S9" s="58" t="s">
        <v>3</v>
      </c>
      <c r="T9" s="220"/>
      <c r="U9" s="220"/>
    </row>
    <row r="10" spans="1:28" ht="24" customHeight="1" x14ac:dyDescent="0.2">
      <c r="A10" s="60" t="s">
        <v>11</v>
      </c>
      <c r="B10" s="61">
        <v>57</v>
      </c>
      <c r="C10" s="61">
        <v>271</v>
      </c>
      <c r="D10" s="61">
        <v>9</v>
      </c>
      <c r="E10" s="61">
        <v>1</v>
      </c>
      <c r="F10" s="62">
        <f t="shared" ref="F10:F22" si="0">B10*0.5+C10*1+D10*2+E10*2.5</f>
        <v>320</v>
      </c>
      <c r="G10" s="63"/>
      <c r="H10" s="64" t="s">
        <v>4</v>
      </c>
      <c r="I10" s="46">
        <v>81</v>
      </c>
      <c r="J10" s="46">
        <v>326</v>
      </c>
      <c r="K10" s="46">
        <v>15</v>
      </c>
      <c r="L10" s="46">
        <v>4</v>
      </c>
      <c r="M10" s="62">
        <f t="shared" ref="M10:M22" si="1">I10*0.5+J10*1+K10*2+L10*2.5</f>
        <v>406.5</v>
      </c>
      <c r="N10" s="65">
        <f>F20+F21+F22+M10</f>
        <v>1546.5</v>
      </c>
      <c r="O10" s="64" t="s">
        <v>43</v>
      </c>
      <c r="P10" s="46">
        <v>81</v>
      </c>
      <c r="Q10" s="46">
        <v>309</v>
      </c>
      <c r="R10" s="46">
        <v>10</v>
      </c>
      <c r="S10" s="46">
        <v>5</v>
      </c>
      <c r="T10" s="62">
        <f t="shared" ref="T10:T21" si="2">P10*0.5+Q10*1+R10*2+S10*2.5</f>
        <v>382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50</v>
      </c>
      <c r="C11" s="61">
        <v>265</v>
      </c>
      <c r="D11" s="61">
        <v>6</v>
      </c>
      <c r="E11" s="61">
        <v>1</v>
      </c>
      <c r="F11" s="62">
        <f t="shared" si="0"/>
        <v>304.5</v>
      </c>
      <c r="G11" s="63"/>
      <c r="H11" s="64" t="s">
        <v>5</v>
      </c>
      <c r="I11" s="46">
        <v>100</v>
      </c>
      <c r="J11" s="46">
        <v>331</v>
      </c>
      <c r="K11" s="46">
        <v>10</v>
      </c>
      <c r="L11" s="46">
        <v>4</v>
      </c>
      <c r="M11" s="62">
        <f t="shared" si="1"/>
        <v>411</v>
      </c>
      <c r="N11" s="65">
        <f>F21+F22+M10+M11</f>
        <v>1573.5</v>
      </c>
      <c r="O11" s="64" t="s">
        <v>44</v>
      </c>
      <c r="P11" s="46">
        <v>95</v>
      </c>
      <c r="Q11" s="46">
        <v>312</v>
      </c>
      <c r="R11" s="46">
        <v>10</v>
      </c>
      <c r="S11" s="46">
        <v>7</v>
      </c>
      <c r="T11" s="62">
        <f t="shared" si="2"/>
        <v>397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61</v>
      </c>
      <c r="C12" s="61">
        <v>235</v>
      </c>
      <c r="D12" s="61">
        <v>13</v>
      </c>
      <c r="E12" s="61">
        <v>2</v>
      </c>
      <c r="F12" s="62">
        <f t="shared" si="0"/>
        <v>296.5</v>
      </c>
      <c r="G12" s="63"/>
      <c r="H12" s="64" t="s">
        <v>6</v>
      </c>
      <c r="I12" s="46">
        <v>102</v>
      </c>
      <c r="J12" s="46">
        <v>346</v>
      </c>
      <c r="K12" s="46">
        <v>12</v>
      </c>
      <c r="L12" s="46">
        <v>5</v>
      </c>
      <c r="M12" s="62">
        <f t="shared" si="1"/>
        <v>433.5</v>
      </c>
      <c r="N12" s="63">
        <f>F22+M10+M11+M12</f>
        <v>1607</v>
      </c>
      <c r="O12" s="64" t="s">
        <v>32</v>
      </c>
      <c r="P12" s="46">
        <v>88</v>
      </c>
      <c r="Q12" s="46">
        <v>348</v>
      </c>
      <c r="R12" s="46">
        <v>11</v>
      </c>
      <c r="S12" s="46">
        <v>7</v>
      </c>
      <c r="T12" s="62">
        <f t="shared" si="2"/>
        <v>431.5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45</v>
      </c>
      <c r="C13" s="61">
        <v>278</v>
      </c>
      <c r="D13" s="61">
        <v>10</v>
      </c>
      <c r="E13" s="61">
        <v>1</v>
      </c>
      <c r="F13" s="62">
        <f t="shared" si="0"/>
        <v>323</v>
      </c>
      <c r="G13" s="63">
        <f t="shared" ref="G13:G19" si="3">F10+F11+F12+F13</f>
        <v>1244</v>
      </c>
      <c r="H13" s="64" t="s">
        <v>7</v>
      </c>
      <c r="I13" s="46">
        <v>88</v>
      </c>
      <c r="J13" s="46">
        <v>296</v>
      </c>
      <c r="K13" s="46">
        <v>11</v>
      </c>
      <c r="L13" s="46">
        <v>7</v>
      </c>
      <c r="M13" s="62">
        <f t="shared" si="1"/>
        <v>379.5</v>
      </c>
      <c r="N13" s="63">
        <f t="shared" ref="N13:N18" si="4">M10+M11+M12+M13</f>
        <v>1630.5</v>
      </c>
      <c r="O13" s="64" t="s">
        <v>33</v>
      </c>
      <c r="P13" s="46">
        <v>96</v>
      </c>
      <c r="Q13" s="46">
        <v>310</v>
      </c>
      <c r="R13" s="46">
        <v>18</v>
      </c>
      <c r="S13" s="46">
        <v>4</v>
      </c>
      <c r="T13" s="62">
        <f t="shared" si="2"/>
        <v>404</v>
      </c>
      <c r="U13" s="63">
        <f t="shared" ref="U13:U21" si="5">T10+T11+T12+T13</f>
        <v>1614.5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53</v>
      </c>
      <c r="C14" s="61">
        <v>248</v>
      </c>
      <c r="D14" s="61">
        <v>15</v>
      </c>
      <c r="E14" s="61">
        <v>2</v>
      </c>
      <c r="F14" s="62">
        <f t="shared" si="0"/>
        <v>309.5</v>
      </c>
      <c r="G14" s="63">
        <f t="shared" si="3"/>
        <v>1233.5</v>
      </c>
      <c r="H14" s="64" t="s">
        <v>9</v>
      </c>
      <c r="I14" s="46">
        <v>80</v>
      </c>
      <c r="J14" s="46">
        <v>271</v>
      </c>
      <c r="K14" s="46">
        <v>10</v>
      </c>
      <c r="L14" s="46">
        <v>3</v>
      </c>
      <c r="M14" s="62">
        <f t="shared" si="1"/>
        <v>338.5</v>
      </c>
      <c r="N14" s="63">
        <f t="shared" si="4"/>
        <v>1562.5</v>
      </c>
      <c r="O14" s="64" t="s">
        <v>29</v>
      </c>
      <c r="P14" s="45">
        <v>96</v>
      </c>
      <c r="Q14" s="45">
        <v>319</v>
      </c>
      <c r="R14" s="45">
        <v>15</v>
      </c>
      <c r="S14" s="45">
        <v>4</v>
      </c>
      <c r="T14" s="62">
        <f t="shared" si="2"/>
        <v>407</v>
      </c>
      <c r="U14" s="63">
        <f t="shared" si="5"/>
        <v>1639.5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40</v>
      </c>
      <c r="C15" s="61">
        <v>277</v>
      </c>
      <c r="D15" s="61">
        <v>22</v>
      </c>
      <c r="E15" s="61">
        <v>5</v>
      </c>
      <c r="F15" s="62">
        <f t="shared" si="0"/>
        <v>353.5</v>
      </c>
      <c r="G15" s="63">
        <f t="shared" si="3"/>
        <v>1282.5</v>
      </c>
      <c r="H15" s="64" t="s">
        <v>12</v>
      </c>
      <c r="I15" s="46">
        <v>85</v>
      </c>
      <c r="J15" s="46">
        <v>283</v>
      </c>
      <c r="K15" s="46">
        <v>12</v>
      </c>
      <c r="L15" s="46">
        <v>5</v>
      </c>
      <c r="M15" s="62">
        <f t="shared" si="1"/>
        <v>362</v>
      </c>
      <c r="N15" s="63">
        <f t="shared" si="4"/>
        <v>1513.5</v>
      </c>
      <c r="O15" s="60" t="s">
        <v>30</v>
      </c>
      <c r="P15" s="46">
        <v>95</v>
      </c>
      <c r="Q15" s="46">
        <v>333</v>
      </c>
      <c r="R15" s="46">
        <v>16</v>
      </c>
      <c r="S15" s="46">
        <v>5</v>
      </c>
      <c r="T15" s="62">
        <f t="shared" si="2"/>
        <v>425</v>
      </c>
      <c r="U15" s="63">
        <f t="shared" si="5"/>
        <v>1667.5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45</v>
      </c>
      <c r="C16" s="61">
        <v>233</v>
      </c>
      <c r="D16" s="61">
        <v>15</v>
      </c>
      <c r="E16" s="61">
        <v>0</v>
      </c>
      <c r="F16" s="62">
        <f t="shared" si="0"/>
        <v>285.5</v>
      </c>
      <c r="G16" s="63">
        <f t="shared" si="3"/>
        <v>1271.5</v>
      </c>
      <c r="H16" s="64" t="s">
        <v>15</v>
      </c>
      <c r="I16" s="46">
        <v>83</v>
      </c>
      <c r="J16" s="46">
        <v>287</v>
      </c>
      <c r="K16" s="46">
        <v>10</v>
      </c>
      <c r="L16" s="46">
        <v>4</v>
      </c>
      <c r="M16" s="62">
        <f t="shared" si="1"/>
        <v>358.5</v>
      </c>
      <c r="N16" s="63">
        <f t="shared" si="4"/>
        <v>1438.5</v>
      </c>
      <c r="O16" s="64" t="s">
        <v>8</v>
      </c>
      <c r="P16" s="46">
        <v>86</v>
      </c>
      <c r="Q16" s="46">
        <v>310</v>
      </c>
      <c r="R16" s="46">
        <v>13</v>
      </c>
      <c r="S16" s="46">
        <v>3</v>
      </c>
      <c r="T16" s="62">
        <f t="shared" si="2"/>
        <v>386.5</v>
      </c>
      <c r="U16" s="63">
        <f t="shared" si="5"/>
        <v>1622.5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53</v>
      </c>
      <c r="C17" s="61">
        <v>270</v>
      </c>
      <c r="D17" s="61">
        <v>24</v>
      </c>
      <c r="E17" s="61">
        <v>6</v>
      </c>
      <c r="F17" s="62">
        <f t="shared" si="0"/>
        <v>359.5</v>
      </c>
      <c r="G17" s="63">
        <f t="shared" si="3"/>
        <v>1308</v>
      </c>
      <c r="H17" s="64" t="s">
        <v>18</v>
      </c>
      <c r="I17" s="46">
        <v>81</v>
      </c>
      <c r="J17" s="46">
        <v>285</v>
      </c>
      <c r="K17" s="46">
        <v>13</v>
      </c>
      <c r="L17" s="46">
        <v>2</v>
      </c>
      <c r="M17" s="62">
        <f t="shared" si="1"/>
        <v>356.5</v>
      </c>
      <c r="N17" s="63">
        <f t="shared" si="4"/>
        <v>1415.5</v>
      </c>
      <c r="O17" s="64" t="s">
        <v>10</v>
      </c>
      <c r="P17" s="46">
        <v>81</v>
      </c>
      <c r="Q17" s="46">
        <v>286</v>
      </c>
      <c r="R17" s="46">
        <v>13</v>
      </c>
      <c r="S17" s="46">
        <v>2</v>
      </c>
      <c r="T17" s="62">
        <f t="shared" si="2"/>
        <v>357.5</v>
      </c>
      <c r="U17" s="63">
        <f t="shared" si="5"/>
        <v>1576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58</v>
      </c>
      <c r="C18" s="61">
        <v>241</v>
      </c>
      <c r="D18" s="61">
        <v>15</v>
      </c>
      <c r="E18" s="61">
        <v>8</v>
      </c>
      <c r="F18" s="62">
        <f t="shared" si="0"/>
        <v>320</v>
      </c>
      <c r="G18" s="63">
        <f t="shared" si="3"/>
        <v>1318.5</v>
      </c>
      <c r="H18" s="64" t="s">
        <v>20</v>
      </c>
      <c r="I18" s="46">
        <v>77</v>
      </c>
      <c r="J18" s="46">
        <v>277</v>
      </c>
      <c r="K18" s="46">
        <v>11</v>
      </c>
      <c r="L18" s="46">
        <v>4</v>
      </c>
      <c r="M18" s="62">
        <f t="shared" si="1"/>
        <v>347.5</v>
      </c>
      <c r="N18" s="63">
        <f t="shared" si="4"/>
        <v>1424.5</v>
      </c>
      <c r="O18" s="64" t="s">
        <v>13</v>
      </c>
      <c r="P18" s="46">
        <v>115</v>
      </c>
      <c r="Q18" s="46">
        <v>295</v>
      </c>
      <c r="R18" s="46">
        <v>11</v>
      </c>
      <c r="S18" s="46">
        <v>4</v>
      </c>
      <c r="T18" s="62">
        <f t="shared" si="2"/>
        <v>384.5</v>
      </c>
      <c r="U18" s="63">
        <f t="shared" si="5"/>
        <v>1553.5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64</v>
      </c>
      <c r="C19" s="69">
        <v>265</v>
      </c>
      <c r="D19" s="69">
        <v>20</v>
      </c>
      <c r="E19" s="69">
        <v>5</v>
      </c>
      <c r="F19" s="70">
        <f t="shared" si="0"/>
        <v>349.5</v>
      </c>
      <c r="G19" s="71">
        <f t="shared" si="3"/>
        <v>1314.5</v>
      </c>
      <c r="H19" s="72" t="s">
        <v>22</v>
      </c>
      <c r="I19" s="45">
        <v>74</v>
      </c>
      <c r="J19" s="45">
        <v>276</v>
      </c>
      <c r="K19" s="45">
        <v>9</v>
      </c>
      <c r="L19" s="45">
        <v>5</v>
      </c>
      <c r="M19" s="62">
        <f t="shared" si="1"/>
        <v>343.5</v>
      </c>
      <c r="N19" s="63">
        <f>M16+M17+M18+M19</f>
        <v>1406</v>
      </c>
      <c r="O19" s="64" t="s">
        <v>16</v>
      </c>
      <c r="P19" s="46">
        <v>144</v>
      </c>
      <c r="Q19" s="46">
        <v>351</v>
      </c>
      <c r="R19" s="46">
        <v>18</v>
      </c>
      <c r="S19" s="46">
        <v>6</v>
      </c>
      <c r="T19" s="62">
        <f t="shared" si="2"/>
        <v>474</v>
      </c>
      <c r="U19" s="63">
        <f t="shared" si="5"/>
        <v>1602.5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81</v>
      </c>
      <c r="C20" s="67">
        <v>306</v>
      </c>
      <c r="D20" s="67">
        <v>15</v>
      </c>
      <c r="E20" s="67">
        <v>3</v>
      </c>
      <c r="F20" s="73">
        <f t="shared" si="0"/>
        <v>384</v>
      </c>
      <c r="G20" s="74"/>
      <c r="H20" s="64" t="s">
        <v>24</v>
      </c>
      <c r="I20" s="46">
        <v>81</v>
      </c>
      <c r="J20" s="46">
        <v>291</v>
      </c>
      <c r="K20" s="46">
        <v>10</v>
      </c>
      <c r="L20" s="46">
        <v>6</v>
      </c>
      <c r="M20" s="73">
        <f t="shared" si="1"/>
        <v>366.5</v>
      </c>
      <c r="N20" s="63">
        <f>M17+M18+M19+M20</f>
        <v>1414</v>
      </c>
      <c r="O20" s="64" t="s">
        <v>45</v>
      </c>
      <c r="P20" s="45">
        <v>131</v>
      </c>
      <c r="Q20" s="45">
        <v>316</v>
      </c>
      <c r="R20" s="45">
        <v>14</v>
      </c>
      <c r="S20" s="45">
        <v>3</v>
      </c>
      <c r="T20" s="73">
        <f t="shared" si="2"/>
        <v>417</v>
      </c>
      <c r="U20" s="63">
        <f t="shared" si="5"/>
        <v>1633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72</v>
      </c>
      <c r="C21" s="61">
        <v>318</v>
      </c>
      <c r="D21" s="61">
        <v>18</v>
      </c>
      <c r="E21" s="61">
        <v>4</v>
      </c>
      <c r="F21" s="62">
        <f t="shared" si="0"/>
        <v>400</v>
      </c>
      <c r="G21" s="75"/>
      <c r="H21" s="72" t="s">
        <v>25</v>
      </c>
      <c r="I21" s="46">
        <v>83</v>
      </c>
      <c r="J21" s="46">
        <v>286</v>
      </c>
      <c r="K21" s="46">
        <v>8</v>
      </c>
      <c r="L21" s="46">
        <v>3</v>
      </c>
      <c r="M21" s="62">
        <f t="shared" si="1"/>
        <v>351</v>
      </c>
      <c r="N21" s="63">
        <f>M18+M19+M20+M21</f>
        <v>1408.5</v>
      </c>
      <c r="O21" s="68" t="s">
        <v>46</v>
      </c>
      <c r="P21" s="47">
        <v>138</v>
      </c>
      <c r="Q21" s="47">
        <v>312</v>
      </c>
      <c r="R21" s="47">
        <v>12</v>
      </c>
      <c r="S21" s="47">
        <v>3</v>
      </c>
      <c r="T21" s="70">
        <f t="shared" si="2"/>
        <v>412.5</v>
      </c>
      <c r="U21" s="71">
        <f t="shared" si="5"/>
        <v>1688</v>
      </c>
      <c r="V21">
        <f>SUM(B10:B13)</f>
        <v>213</v>
      </c>
      <c r="W21">
        <f t="shared" ref="W21:X21" si="6">SUM(C10:C13)</f>
        <v>1049</v>
      </c>
      <c r="X21">
        <f t="shared" si="6"/>
        <v>38</v>
      </c>
      <c r="Y21">
        <f>SUM(E10:E13)</f>
        <v>5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67</v>
      </c>
      <c r="C22" s="61">
        <v>289</v>
      </c>
      <c r="D22" s="61">
        <v>13</v>
      </c>
      <c r="E22" s="61">
        <v>3</v>
      </c>
      <c r="F22" s="62">
        <f t="shared" si="0"/>
        <v>356</v>
      </c>
      <c r="G22" s="63"/>
      <c r="H22" s="68" t="s">
        <v>26</v>
      </c>
      <c r="I22" s="47">
        <v>80</v>
      </c>
      <c r="J22" s="47">
        <v>290</v>
      </c>
      <c r="K22" s="47">
        <v>9</v>
      </c>
      <c r="L22" s="47">
        <v>2</v>
      </c>
      <c r="M22" s="62">
        <f t="shared" si="1"/>
        <v>353</v>
      </c>
      <c r="N22" s="71">
        <f>M19+M20+M21+M22</f>
        <v>1414</v>
      </c>
      <c r="O22" s="64"/>
      <c r="P22" s="67"/>
      <c r="Q22" s="67"/>
      <c r="R22" s="67"/>
      <c r="S22" s="67"/>
      <c r="T22" s="73"/>
      <c r="U22" s="76"/>
      <c r="V22" s="165">
        <f>(V21*0.5)/V23</f>
        <v>6.3092417061611381E-2</v>
      </c>
      <c r="W22" s="165">
        <f>W21/V23</f>
        <v>0.62144549763033174</v>
      </c>
      <c r="X22" s="165">
        <f>(X21*2)/V23</f>
        <v>4.5023696682464455E-2</v>
      </c>
      <c r="Y22" s="165">
        <f>(Y21*2.5)/V23</f>
        <v>7.4052132701421802E-3</v>
      </c>
      <c r="Z22" s="81">
        <v>845.5</v>
      </c>
      <c r="AA22" s="1"/>
      <c r="AB22" s="81"/>
    </row>
    <row r="23" spans="1:28" ht="13.5" customHeight="1" x14ac:dyDescent="0.2">
      <c r="A23" s="204" t="s">
        <v>47</v>
      </c>
      <c r="B23" s="205"/>
      <c r="C23" s="210" t="s">
        <v>50</v>
      </c>
      <c r="D23" s="211"/>
      <c r="E23" s="211"/>
      <c r="F23" s="212"/>
      <c r="G23" s="89">
        <f>MAX(G13:G19)</f>
        <v>1318.5</v>
      </c>
      <c r="H23" s="208" t="s">
        <v>48</v>
      </c>
      <c r="I23" s="209"/>
      <c r="J23" s="201" t="s">
        <v>50</v>
      </c>
      <c r="K23" s="202"/>
      <c r="L23" s="202"/>
      <c r="M23" s="203"/>
      <c r="N23" s="90">
        <f>MAX(N10:N22)</f>
        <v>1630.5</v>
      </c>
      <c r="O23" s="204" t="s">
        <v>49</v>
      </c>
      <c r="P23" s="205"/>
      <c r="Q23" s="210" t="s">
        <v>50</v>
      </c>
      <c r="R23" s="211"/>
      <c r="S23" s="211"/>
      <c r="T23" s="212"/>
      <c r="U23" s="89">
        <f>MAX(U13:U21)</f>
        <v>1688</v>
      </c>
      <c r="V23" s="166">
        <f>U23</f>
        <v>1688</v>
      </c>
      <c r="Z23" s="1"/>
      <c r="AA23" s="1"/>
      <c r="AB23" s="1"/>
    </row>
    <row r="24" spans="1:28" ht="13.5" customHeight="1" x14ac:dyDescent="0.2">
      <c r="A24" s="206"/>
      <c r="B24" s="207"/>
      <c r="C24" s="83" t="s">
        <v>71</v>
      </c>
      <c r="D24" s="86"/>
      <c r="E24" s="86"/>
      <c r="F24" s="87" t="s">
        <v>87</v>
      </c>
      <c r="G24" s="88"/>
      <c r="H24" s="206"/>
      <c r="I24" s="207"/>
      <c r="J24" s="83" t="s">
        <v>71</v>
      </c>
      <c r="K24" s="86"/>
      <c r="L24" s="86"/>
      <c r="M24" s="87" t="s">
        <v>74</v>
      </c>
      <c r="N24" s="88"/>
      <c r="O24" s="206"/>
      <c r="P24" s="207"/>
      <c r="Q24" s="83" t="s">
        <v>71</v>
      </c>
      <c r="R24" s="86"/>
      <c r="S24" s="86"/>
      <c r="T24" s="87" t="s">
        <v>70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5" t="s">
        <v>51</v>
      </c>
      <c r="B26" s="195"/>
      <c r="C26" s="195"/>
      <c r="D26" s="195"/>
      <c r="E26" s="19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 t="s">
        <v>150</v>
      </c>
      <c r="C61" s="4"/>
      <c r="D61" s="4"/>
      <c r="E61"/>
      <c r="F61"/>
      <c r="G61"/>
      <c r="H61"/>
      <c r="I61"/>
      <c r="J61"/>
      <c r="K61"/>
      <c r="L61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161" t="s">
        <v>52</v>
      </c>
      <c r="C62" s="161" t="s">
        <v>0</v>
      </c>
      <c r="D62" s="161" t="s">
        <v>2</v>
      </c>
      <c r="E62" s="161" t="s">
        <v>3</v>
      </c>
      <c r="F62" s="161"/>
      <c r="G62" s="161"/>
      <c r="H62" s="161"/>
      <c r="I62" s="161" t="s">
        <v>52</v>
      </c>
      <c r="J62" s="161" t="s">
        <v>0</v>
      </c>
      <c r="K62" s="161" t="s">
        <v>2</v>
      </c>
      <c r="L62" s="161" t="s">
        <v>3</v>
      </c>
      <c r="M62" s="161"/>
      <c r="N62" s="161"/>
      <c r="O62" s="161"/>
      <c r="P62" s="161" t="s">
        <v>52</v>
      </c>
      <c r="Q62" s="161" t="s">
        <v>0</v>
      </c>
      <c r="R62" s="161" t="s">
        <v>2</v>
      </c>
      <c r="S62" s="161" t="s">
        <v>3</v>
      </c>
      <c r="T62" s="4"/>
      <c r="U62" s="4"/>
    </row>
    <row r="63" spans="1:23" x14ac:dyDescent="0.2">
      <c r="A63" s="4"/>
      <c r="B63" s="162">
        <f>B10*0.05</f>
        <v>2.85</v>
      </c>
      <c r="C63" s="162">
        <f t="shared" ref="C63:E63" si="7">C10*0.05</f>
        <v>13.55</v>
      </c>
      <c r="D63" s="162">
        <f t="shared" si="7"/>
        <v>0.45</v>
      </c>
      <c r="E63" s="162">
        <f t="shared" si="7"/>
        <v>0.05</v>
      </c>
      <c r="F63" s="161"/>
      <c r="G63" s="161"/>
      <c r="H63" s="161"/>
      <c r="I63" s="161">
        <f>I10*0.05</f>
        <v>4.05</v>
      </c>
      <c r="J63" s="161">
        <f t="shared" ref="J63:L63" si="8">J10*0.05</f>
        <v>16.3</v>
      </c>
      <c r="K63" s="161">
        <f t="shared" si="8"/>
        <v>0.75</v>
      </c>
      <c r="L63" s="161">
        <f t="shared" si="8"/>
        <v>0.2</v>
      </c>
      <c r="M63" s="161"/>
      <c r="N63" s="161"/>
      <c r="O63" s="161"/>
      <c r="P63" s="161">
        <f>P10*0.05</f>
        <v>4.05</v>
      </c>
      <c r="Q63" s="161">
        <f t="shared" ref="Q63:S63" si="9">Q10*0.05</f>
        <v>15.450000000000001</v>
      </c>
      <c r="R63" s="161">
        <f t="shared" si="9"/>
        <v>0.5</v>
      </c>
      <c r="S63" s="161">
        <f t="shared" si="9"/>
        <v>0.25</v>
      </c>
      <c r="T63" s="4"/>
      <c r="U63" s="4"/>
    </row>
    <row r="64" spans="1:23" x14ac:dyDescent="0.2">
      <c r="A64" s="4"/>
      <c r="B64" s="162">
        <f t="shared" ref="B64:E64" si="10">B11*0.05</f>
        <v>2.5</v>
      </c>
      <c r="C64" s="162">
        <f t="shared" si="10"/>
        <v>13.25</v>
      </c>
      <c r="D64" s="162">
        <f t="shared" si="10"/>
        <v>0.30000000000000004</v>
      </c>
      <c r="E64" s="162">
        <f t="shared" si="10"/>
        <v>0.05</v>
      </c>
      <c r="F64" s="161"/>
      <c r="G64" s="161"/>
      <c r="H64" s="161"/>
      <c r="I64" s="161">
        <f t="shared" ref="I64:L64" si="11">I11*0.05</f>
        <v>5</v>
      </c>
      <c r="J64" s="161">
        <f t="shared" si="11"/>
        <v>16.55</v>
      </c>
      <c r="K64" s="161">
        <f t="shared" si="11"/>
        <v>0.5</v>
      </c>
      <c r="L64" s="161">
        <f t="shared" si="11"/>
        <v>0.2</v>
      </c>
      <c r="M64" s="161"/>
      <c r="N64" s="161"/>
      <c r="O64" s="161"/>
      <c r="P64" s="161">
        <f t="shared" ref="P64:S64" si="12">P11*0.05</f>
        <v>4.75</v>
      </c>
      <c r="Q64" s="161">
        <f t="shared" si="12"/>
        <v>15.600000000000001</v>
      </c>
      <c r="R64" s="161">
        <f t="shared" si="12"/>
        <v>0.5</v>
      </c>
      <c r="S64" s="161">
        <f t="shared" si="12"/>
        <v>0.35000000000000003</v>
      </c>
      <c r="T64" s="4"/>
      <c r="U64" s="4"/>
    </row>
    <row r="65" spans="1:21" x14ac:dyDescent="0.2">
      <c r="A65" s="4"/>
      <c r="B65" s="162">
        <f t="shared" ref="B65:E65" si="13">B12*0.05</f>
        <v>3.0500000000000003</v>
      </c>
      <c r="C65" s="162">
        <f t="shared" si="13"/>
        <v>11.75</v>
      </c>
      <c r="D65" s="162">
        <f t="shared" si="13"/>
        <v>0.65</v>
      </c>
      <c r="E65" s="162">
        <f t="shared" si="13"/>
        <v>0.1</v>
      </c>
      <c r="F65" s="161"/>
      <c r="G65" s="161"/>
      <c r="H65" s="161"/>
      <c r="I65" s="161">
        <f t="shared" ref="I65:L65" si="14">I12*0.05</f>
        <v>5.1000000000000005</v>
      </c>
      <c r="J65" s="161">
        <f t="shared" si="14"/>
        <v>17.3</v>
      </c>
      <c r="K65" s="161">
        <f t="shared" si="14"/>
        <v>0.60000000000000009</v>
      </c>
      <c r="L65" s="161">
        <f t="shared" si="14"/>
        <v>0.25</v>
      </c>
      <c r="M65" s="161"/>
      <c r="N65" s="161"/>
      <c r="O65" s="161"/>
      <c r="P65" s="161">
        <f t="shared" ref="P65:S65" si="15">P12*0.05</f>
        <v>4.4000000000000004</v>
      </c>
      <c r="Q65" s="161">
        <f t="shared" si="15"/>
        <v>17.400000000000002</v>
      </c>
      <c r="R65" s="161">
        <f t="shared" si="15"/>
        <v>0.55000000000000004</v>
      </c>
      <c r="S65" s="161">
        <f t="shared" si="15"/>
        <v>0.35000000000000003</v>
      </c>
      <c r="T65" s="4"/>
      <c r="U65" s="4"/>
    </row>
    <row r="66" spans="1:21" x14ac:dyDescent="0.2">
      <c r="A66" s="4"/>
      <c r="B66" s="162">
        <f t="shared" ref="B66:E66" si="16">B13*0.05</f>
        <v>2.25</v>
      </c>
      <c r="C66" s="162">
        <f t="shared" si="16"/>
        <v>13.9</v>
      </c>
      <c r="D66" s="162">
        <f t="shared" si="16"/>
        <v>0.5</v>
      </c>
      <c r="E66" s="162">
        <f t="shared" si="16"/>
        <v>0.05</v>
      </c>
      <c r="F66" s="161"/>
      <c r="G66" s="161"/>
      <c r="H66" s="161"/>
      <c r="I66" s="161">
        <f t="shared" ref="I66:L66" si="17">I13*0.05</f>
        <v>4.4000000000000004</v>
      </c>
      <c r="J66" s="161">
        <f t="shared" si="17"/>
        <v>14.8</v>
      </c>
      <c r="K66" s="161">
        <f t="shared" si="17"/>
        <v>0.55000000000000004</v>
      </c>
      <c r="L66" s="161">
        <f t="shared" si="17"/>
        <v>0.35000000000000003</v>
      </c>
      <c r="M66" s="161"/>
      <c r="N66" s="161"/>
      <c r="O66" s="161"/>
      <c r="P66" s="161">
        <f t="shared" ref="P66:S66" si="18">P13*0.05</f>
        <v>4.8000000000000007</v>
      </c>
      <c r="Q66" s="161">
        <f t="shared" si="18"/>
        <v>15.5</v>
      </c>
      <c r="R66" s="161">
        <f t="shared" si="18"/>
        <v>0.9</v>
      </c>
      <c r="S66" s="161">
        <f t="shared" si="18"/>
        <v>0.2</v>
      </c>
      <c r="T66" s="4"/>
      <c r="U66" s="4"/>
    </row>
    <row r="67" spans="1:21" x14ac:dyDescent="0.2">
      <c r="A67" s="4"/>
      <c r="B67" s="162">
        <f t="shared" ref="B67:E67" si="19">B14*0.05</f>
        <v>2.6500000000000004</v>
      </c>
      <c r="C67" s="162">
        <f t="shared" si="19"/>
        <v>12.4</v>
      </c>
      <c r="D67" s="162">
        <f t="shared" si="19"/>
        <v>0.75</v>
      </c>
      <c r="E67" s="162">
        <f t="shared" si="19"/>
        <v>0.1</v>
      </c>
      <c r="F67" s="161"/>
      <c r="G67" s="161"/>
      <c r="H67" s="161"/>
      <c r="I67" s="161">
        <f t="shared" ref="I67:L67" si="20">I14*0.05</f>
        <v>4</v>
      </c>
      <c r="J67" s="161">
        <f t="shared" si="20"/>
        <v>13.55</v>
      </c>
      <c r="K67" s="161">
        <f t="shared" si="20"/>
        <v>0.5</v>
      </c>
      <c r="L67" s="161">
        <f t="shared" si="20"/>
        <v>0.15000000000000002</v>
      </c>
      <c r="M67" s="161"/>
      <c r="N67" s="161"/>
      <c r="O67" s="161"/>
      <c r="P67" s="161">
        <f t="shared" ref="P67:S67" si="21">P14*0.05</f>
        <v>4.8000000000000007</v>
      </c>
      <c r="Q67" s="161">
        <f t="shared" si="21"/>
        <v>15.950000000000001</v>
      </c>
      <c r="R67" s="161">
        <f t="shared" si="21"/>
        <v>0.75</v>
      </c>
      <c r="S67" s="161">
        <f t="shared" si="21"/>
        <v>0.2</v>
      </c>
      <c r="T67" s="4"/>
      <c r="U67" s="4"/>
    </row>
    <row r="68" spans="1:21" x14ac:dyDescent="0.2">
      <c r="A68" s="4"/>
      <c r="B68" s="162">
        <f t="shared" ref="B68:E68" si="22">B15*0.05</f>
        <v>2</v>
      </c>
      <c r="C68" s="162">
        <f t="shared" si="22"/>
        <v>13.850000000000001</v>
      </c>
      <c r="D68" s="162">
        <f t="shared" si="22"/>
        <v>1.1000000000000001</v>
      </c>
      <c r="E68" s="162">
        <f t="shared" si="22"/>
        <v>0.25</v>
      </c>
      <c r="F68" s="161"/>
      <c r="G68" s="161"/>
      <c r="H68" s="161"/>
      <c r="I68" s="161">
        <f t="shared" ref="I68:L68" si="23">I15*0.05</f>
        <v>4.25</v>
      </c>
      <c r="J68" s="161">
        <f t="shared" si="23"/>
        <v>14.15</v>
      </c>
      <c r="K68" s="161">
        <f t="shared" si="23"/>
        <v>0.60000000000000009</v>
      </c>
      <c r="L68" s="161">
        <f t="shared" si="23"/>
        <v>0.25</v>
      </c>
      <c r="M68" s="161"/>
      <c r="N68" s="161"/>
      <c r="O68" s="161"/>
      <c r="P68" s="161">
        <f t="shared" ref="P68:S68" si="24">P15*0.05</f>
        <v>4.75</v>
      </c>
      <c r="Q68" s="161">
        <f t="shared" si="24"/>
        <v>16.650000000000002</v>
      </c>
      <c r="R68" s="161">
        <f t="shared" si="24"/>
        <v>0.8</v>
      </c>
      <c r="S68" s="161">
        <f t="shared" si="24"/>
        <v>0.25</v>
      </c>
      <c r="T68" s="4"/>
      <c r="U68" s="4"/>
    </row>
    <row r="69" spans="1:21" x14ac:dyDescent="0.2">
      <c r="A69" s="4"/>
      <c r="B69" s="162">
        <f t="shared" ref="B69:E69" si="25">B16*0.05</f>
        <v>2.25</v>
      </c>
      <c r="C69" s="162">
        <f t="shared" si="25"/>
        <v>11.65</v>
      </c>
      <c r="D69" s="162">
        <f t="shared" si="25"/>
        <v>0.75</v>
      </c>
      <c r="E69" s="162">
        <f t="shared" si="25"/>
        <v>0</v>
      </c>
      <c r="F69" s="161"/>
      <c r="G69" s="161"/>
      <c r="H69" s="161"/>
      <c r="I69" s="161">
        <f t="shared" ref="I69:L69" si="26">I16*0.05</f>
        <v>4.1500000000000004</v>
      </c>
      <c r="J69" s="161">
        <f t="shared" si="26"/>
        <v>14.350000000000001</v>
      </c>
      <c r="K69" s="161">
        <f t="shared" si="26"/>
        <v>0.5</v>
      </c>
      <c r="L69" s="161">
        <f t="shared" si="26"/>
        <v>0.2</v>
      </c>
      <c r="M69" s="161"/>
      <c r="N69" s="161"/>
      <c r="O69" s="161"/>
      <c r="P69" s="161">
        <f t="shared" ref="P69:S69" si="27">P16*0.05</f>
        <v>4.3</v>
      </c>
      <c r="Q69" s="161">
        <f t="shared" si="27"/>
        <v>15.5</v>
      </c>
      <c r="R69" s="161">
        <f t="shared" si="27"/>
        <v>0.65</v>
      </c>
      <c r="S69" s="161">
        <f t="shared" si="27"/>
        <v>0.15000000000000002</v>
      </c>
      <c r="T69" s="4"/>
      <c r="U69" s="4"/>
    </row>
    <row r="70" spans="1:21" x14ac:dyDescent="0.2">
      <c r="A70" s="4"/>
      <c r="B70" s="162">
        <f t="shared" ref="B70:E70" si="28">B17*0.05</f>
        <v>2.6500000000000004</v>
      </c>
      <c r="C70" s="162">
        <f t="shared" si="28"/>
        <v>13.5</v>
      </c>
      <c r="D70" s="162">
        <f t="shared" si="28"/>
        <v>1.2000000000000002</v>
      </c>
      <c r="E70" s="162">
        <f t="shared" si="28"/>
        <v>0.30000000000000004</v>
      </c>
      <c r="F70" s="161"/>
      <c r="G70" s="161"/>
      <c r="H70" s="161"/>
      <c r="I70" s="161">
        <f t="shared" ref="I70:L70" si="29">I17*0.05</f>
        <v>4.05</v>
      </c>
      <c r="J70" s="161">
        <f t="shared" si="29"/>
        <v>14.25</v>
      </c>
      <c r="K70" s="161">
        <f t="shared" si="29"/>
        <v>0.65</v>
      </c>
      <c r="L70" s="161">
        <f t="shared" si="29"/>
        <v>0.1</v>
      </c>
      <c r="M70" s="161"/>
      <c r="N70" s="161"/>
      <c r="O70" s="161"/>
      <c r="P70" s="161">
        <f t="shared" ref="P70:S70" si="30">P17*0.05</f>
        <v>4.05</v>
      </c>
      <c r="Q70" s="161">
        <f t="shared" si="30"/>
        <v>14.3</v>
      </c>
      <c r="R70" s="161">
        <f t="shared" si="30"/>
        <v>0.65</v>
      </c>
      <c r="S70" s="161">
        <f t="shared" si="30"/>
        <v>0.1</v>
      </c>
      <c r="T70" s="4"/>
      <c r="U70" s="4"/>
    </row>
    <row r="71" spans="1:21" x14ac:dyDescent="0.2">
      <c r="A71" s="4"/>
      <c r="B71" s="162">
        <f t="shared" ref="B71:E71" si="31">B18*0.05</f>
        <v>2.9000000000000004</v>
      </c>
      <c r="C71" s="162">
        <f t="shared" si="31"/>
        <v>12.05</v>
      </c>
      <c r="D71" s="162">
        <f t="shared" si="31"/>
        <v>0.75</v>
      </c>
      <c r="E71" s="162">
        <f t="shared" si="31"/>
        <v>0.4</v>
      </c>
      <c r="F71" s="161"/>
      <c r="G71" s="161"/>
      <c r="H71" s="161"/>
      <c r="I71" s="161">
        <f t="shared" ref="I71:L71" si="32">I18*0.05</f>
        <v>3.85</v>
      </c>
      <c r="J71" s="161">
        <f t="shared" si="32"/>
        <v>13.850000000000001</v>
      </c>
      <c r="K71" s="161">
        <f t="shared" si="32"/>
        <v>0.55000000000000004</v>
      </c>
      <c r="L71" s="161">
        <f t="shared" si="32"/>
        <v>0.2</v>
      </c>
      <c r="M71" s="161"/>
      <c r="N71" s="161"/>
      <c r="O71" s="161"/>
      <c r="P71" s="161">
        <f t="shared" ref="P71:S71" si="33">P18*0.05</f>
        <v>5.75</v>
      </c>
      <c r="Q71" s="161">
        <f t="shared" si="33"/>
        <v>14.75</v>
      </c>
      <c r="R71" s="161">
        <f t="shared" si="33"/>
        <v>0.55000000000000004</v>
      </c>
      <c r="S71" s="161">
        <f t="shared" si="33"/>
        <v>0.2</v>
      </c>
      <c r="T71" s="4"/>
      <c r="U71" s="4"/>
    </row>
    <row r="72" spans="1:21" x14ac:dyDescent="0.2">
      <c r="A72" s="4"/>
      <c r="B72" s="162">
        <f t="shared" ref="B72:E72" si="34">B19*0.05</f>
        <v>3.2</v>
      </c>
      <c r="C72" s="162">
        <f t="shared" si="34"/>
        <v>13.25</v>
      </c>
      <c r="D72" s="162">
        <f t="shared" si="34"/>
        <v>1</v>
      </c>
      <c r="E72" s="162">
        <f t="shared" si="34"/>
        <v>0.25</v>
      </c>
      <c r="F72" s="161"/>
      <c r="G72" s="161"/>
      <c r="H72" s="161"/>
      <c r="I72" s="161">
        <f t="shared" ref="I72:L72" si="35">I19*0.05</f>
        <v>3.7</v>
      </c>
      <c r="J72" s="161">
        <f t="shared" si="35"/>
        <v>13.8</v>
      </c>
      <c r="K72" s="161">
        <f t="shared" si="35"/>
        <v>0.45</v>
      </c>
      <c r="L72" s="161">
        <f t="shared" si="35"/>
        <v>0.25</v>
      </c>
      <c r="M72" s="161"/>
      <c r="N72" s="161"/>
      <c r="O72" s="161"/>
      <c r="P72" s="161">
        <f t="shared" ref="P72:S72" si="36">P19*0.05</f>
        <v>7.2</v>
      </c>
      <c r="Q72" s="161">
        <f t="shared" si="36"/>
        <v>17.55</v>
      </c>
      <c r="R72" s="161">
        <f t="shared" si="36"/>
        <v>0.9</v>
      </c>
      <c r="S72" s="161">
        <f t="shared" si="36"/>
        <v>0.30000000000000004</v>
      </c>
      <c r="T72" s="4"/>
      <c r="U72" s="4"/>
    </row>
    <row r="73" spans="1:21" x14ac:dyDescent="0.2">
      <c r="A73" s="4"/>
      <c r="B73" s="162">
        <f t="shared" ref="B73:E73" si="37">B20*0.05</f>
        <v>4.05</v>
      </c>
      <c r="C73" s="162">
        <f t="shared" si="37"/>
        <v>15.3</v>
      </c>
      <c r="D73" s="162">
        <f t="shared" si="37"/>
        <v>0.75</v>
      </c>
      <c r="E73" s="162">
        <f t="shared" si="37"/>
        <v>0.15000000000000002</v>
      </c>
      <c r="F73" s="161"/>
      <c r="G73" s="161"/>
      <c r="H73" s="161"/>
      <c r="I73" s="161">
        <f t="shared" ref="I73:L73" si="38">I20*0.05</f>
        <v>4.05</v>
      </c>
      <c r="J73" s="161">
        <f t="shared" si="38"/>
        <v>14.55</v>
      </c>
      <c r="K73" s="161">
        <f t="shared" si="38"/>
        <v>0.5</v>
      </c>
      <c r="L73" s="161">
        <f t="shared" si="38"/>
        <v>0.30000000000000004</v>
      </c>
      <c r="M73" s="161"/>
      <c r="N73" s="161"/>
      <c r="O73" s="161"/>
      <c r="P73" s="161">
        <f t="shared" ref="P73:S73" si="39">P20*0.05</f>
        <v>6.5500000000000007</v>
      </c>
      <c r="Q73" s="161">
        <f t="shared" si="39"/>
        <v>15.8</v>
      </c>
      <c r="R73" s="161">
        <f t="shared" si="39"/>
        <v>0.70000000000000007</v>
      </c>
      <c r="S73" s="161">
        <f t="shared" si="39"/>
        <v>0.15000000000000002</v>
      </c>
      <c r="T73" s="4"/>
      <c r="U73" s="4"/>
    </row>
    <row r="74" spans="1:21" x14ac:dyDescent="0.2">
      <c r="A74" s="4"/>
      <c r="B74" s="162">
        <f t="shared" ref="B74:E74" si="40">B21*0.05</f>
        <v>3.6</v>
      </c>
      <c r="C74" s="162">
        <f t="shared" si="40"/>
        <v>15.9</v>
      </c>
      <c r="D74" s="162">
        <f t="shared" si="40"/>
        <v>0.9</v>
      </c>
      <c r="E74" s="162">
        <f t="shared" si="40"/>
        <v>0.2</v>
      </c>
      <c r="F74" s="161"/>
      <c r="G74" s="161"/>
      <c r="H74" s="161"/>
      <c r="I74" s="161">
        <f t="shared" ref="I74:L74" si="41">I21*0.05</f>
        <v>4.1500000000000004</v>
      </c>
      <c r="J74" s="161">
        <f t="shared" si="41"/>
        <v>14.3</v>
      </c>
      <c r="K74" s="161">
        <f t="shared" si="41"/>
        <v>0.4</v>
      </c>
      <c r="L74" s="161">
        <f t="shared" si="41"/>
        <v>0.15000000000000002</v>
      </c>
      <c r="M74" s="161"/>
      <c r="N74" s="161"/>
      <c r="O74" s="161"/>
      <c r="P74" s="161">
        <f t="shared" ref="P74:S74" si="42">P21*0.05</f>
        <v>6.9</v>
      </c>
      <c r="Q74" s="161">
        <f t="shared" si="42"/>
        <v>15.600000000000001</v>
      </c>
      <c r="R74" s="161">
        <f t="shared" si="42"/>
        <v>0.60000000000000009</v>
      </c>
      <c r="S74" s="161">
        <f t="shared" si="42"/>
        <v>0.15000000000000002</v>
      </c>
      <c r="T74" s="4"/>
      <c r="U74" s="4"/>
    </row>
    <row r="75" spans="1:21" x14ac:dyDescent="0.2">
      <c r="A75" s="4"/>
      <c r="B75" s="162">
        <f t="shared" ref="B75:E75" si="43">B22*0.05</f>
        <v>3.35</v>
      </c>
      <c r="C75" s="162">
        <f t="shared" si="43"/>
        <v>14.450000000000001</v>
      </c>
      <c r="D75" s="162">
        <f t="shared" si="43"/>
        <v>0.65</v>
      </c>
      <c r="E75" s="162">
        <f t="shared" si="43"/>
        <v>0.15000000000000002</v>
      </c>
      <c r="F75" s="161"/>
      <c r="G75" s="161"/>
      <c r="H75" s="161"/>
      <c r="I75" s="161">
        <f t="shared" ref="I75:L75" si="44">I22*0.05</f>
        <v>4</v>
      </c>
      <c r="J75" s="161">
        <f t="shared" si="44"/>
        <v>14.5</v>
      </c>
      <c r="K75" s="161">
        <f t="shared" si="44"/>
        <v>0.45</v>
      </c>
      <c r="L75" s="161">
        <f t="shared" si="44"/>
        <v>0.1</v>
      </c>
      <c r="M75" s="161"/>
      <c r="N75" s="161"/>
      <c r="O75" s="161"/>
      <c r="P75" s="161"/>
      <c r="Q75" s="161"/>
      <c r="R75" s="161"/>
      <c r="S75" s="161"/>
      <c r="T75" s="4"/>
      <c r="U75" s="4"/>
    </row>
    <row r="76" spans="1:21" x14ac:dyDescent="0.2">
      <c r="A76" s="4"/>
      <c r="B76" s="162"/>
      <c r="C76" s="162"/>
      <c r="D76" s="162"/>
      <c r="E76" s="162"/>
      <c r="F76" s="161"/>
      <c r="G76" s="161"/>
      <c r="H76" s="161"/>
      <c r="I76" s="161"/>
      <c r="J76" s="161"/>
      <c r="K76" s="161"/>
      <c r="L76" s="161"/>
      <c r="M76" s="161"/>
      <c r="N76" s="161"/>
      <c r="O76" s="161"/>
      <c r="P76" s="161"/>
      <c r="Q76" s="161"/>
      <c r="R76" s="161"/>
      <c r="S76" s="161"/>
      <c r="T76" s="4"/>
      <c r="U76" s="4"/>
    </row>
    <row r="77" spans="1:21" x14ac:dyDescent="0.2">
      <c r="A77" s="4"/>
      <c r="B77" s="162"/>
      <c r="C77" s="162"/>
      <c r="D77" s="162"/>
      <c r="E77" s="162"/>
      <c r="F77" s="161"/>
      <c r="G77" s="161"/>
      <c r="H77" s="161"/>
      <c r="I77" s="161"/>
      <c r="J77" s="161"/>
      <c r="K77" s="161"/>
      <c r="L77" s="161"/>
      <c r="M77" s="161"/>
      <c r="N77" s="161"/>
      <c r="O77" s="161"/>
      <c r="P77" s="161"/>
      <c r="Q77" s="161"/>
      <c r="R77" s="161"/>
      <c r="S77" s="161"/>
      <c r="T77" s="4"/>
      <c r="U77" s="4"/>
    </row>
    <row r="78" spans="1:21" x14ac:dyDescent="0.2">
      <c r="A78" s="4"/>
      <c r="B78" s="162"/>
      <c r="C78" s="161"/>
      <c r="D78" s="161"/>
      <c r="E78" s="161"/>
      <c r="F78" s="161"/>
      <c r="G78" s="161"/>
      <c r="H78" s="161"/>
      <c r="I78" s="161"/>
      <c r="J78" s="161"/>
      <c r="K78" s="161"/>
      <c r="L78" s="161"/>
      <c r="M78" s="161"/>
      <c r="N78" s="161"/>
      <c r="O78" s="161"/>
      <c r="P78" s="161"/>
      <c r="Q78" s="161"/>
      <c r="R78" s="161"/>
      <c r="S78" s="161"/>
      <c r="T78" s="4"/>
      <c r="U78" s="4"/>
    </row>
    <row r="79" spans="1:21" x14ac:dyDescent="0.2">
      <c r="A79" s="4"/>
      <c r="B79" s="164" t="s">
        <v>151</v>
      </c>
      <c r="C79" s="161"/>
      <c r="D79" s="161"/>
      <c r="E79" s="161"/>
      <c r="F79" s="161"/>
      <c r="G79" s="161"/>
      <c r="H79" s="161"/>
      <c r="I79" s="161"/>
      <c r="J79" s="161"/>
      <c r="K79" s="161"/>
      <c r="L79" s="161"/>
      <c r="M79" s="161"/>
      <c r="N79" s="161"/>
      <c r="O79" s="161"/>
      <c r="P79" s="161"/>
      <c r="Q79" s="161"/>
      <c r="R79" s="161"/>
      <c r="S79" s="161"/>
      <c r="T79" s="4"/>
      <c r="U79" s="4"/>
    </row>
    <row r="80" spans="1:21" x14ac:dyDescent="0.2">
      <c r="A80" s="4"/>
      <c r="B80" s="161" t="s">
        <v>52</v>
      </c>
      <c r="C80" s="161" t="s">
        <v>0</v>
      </c>
      <c r="D80" s="161" t="s">
        <v>2</v>
      </c>
      <c r="E80" s="161" t="s">
        <v>3</v>
      </c>
      <c r="F80" s="161"/>
      <c r="G80" s="161"/>
      <c r="H80" s="161"/>
      <c r="I80" s="161" t="s">
        <v>52</v>
      </c>
      <c r="J80" s="161" t="s">
        <v>0</v>
      </c>
      <c r="K80" s="161" t="s">
        <v>2</v>
      </c>
      <c r="L80" s="161" t="s">
        <v>3</v>
      </c>
      <c r="M80" s="161"/>
      <c r="N80" s="161"/>
      <c r="O80" s="161"/>
      <c r="P80" s="161" t="s">
        <v>52</v>
      </c>
      <c r="Q80" s="161" t="s">
        <v>0</v>
      </c>
      <c r="R80" s="161" t="s">
        <v>2</v>
      </c>
      <c r="S80" s="161" t="s">
        <v>3</v>
      </c>
      <c r="T80" s="4"/>
      <c r="U80" s="4"/>
    </row>
    <row r="81" spans="1:21" x14ac:dyDescent="0.2">
      <c r="A81" s="4"/>
      <c r="B81" s="162">
        <f t="shared" ref="B81:E93" si="45">B10-B63</f>
        <v>54.15</v>
      </c>
      <c r="C81" s="162">
        <f t="shared" si="45"/>
        <v>257.45</v>
      </c>
      <c r="D81" s="162">
        <f t="shared" si="45"/>
        <v>8.5500000000000007</v>
      </c>
      <c r="E81" s="162">
        <f t="shared" si="45"/>
        <v>0.95</v>
      </c>
      <c r="F81" s="161"/>
      <c r="G81" s="161"/>
      <c r="H81" s="161"/>
      <c r="I81" s="161">
        <f t="shared" ref="I81:L93" si="46">I10-I63</f>
        <v>76.95</v>
      </c>
      <c r="J81" s="161">
        <f t="shared" si="46"/>
        <v>309.7</v>
      </c>
      <c r="K81" s="161">
        <f t="shared" si="46"/>
        <v>14.25</v>
      </c>
      <c r="L81" s="161">
        <f t="shared" si="46"/>
        <v>3.8</v>
      </c>
      <c r="M81" s="161"/>
      <c r="N81" s="161"/>
      <c r="O81" s="161"/>
      <c r="P81" s="161">
        <f t="shared" ref="P81:S92" si="47">P10-P63</f>
        <v>76.95</v>
      </c>
      <c r="Q81" s="161">
        <f t="shared" si="47"/>
        <v>293.55</v>
      </c>
      <c r="R81" s="161">
        <f t="shared" si="47"/>
        <v>9.5</v>
      </c>
      <c r="S81" s="161">
        <f t="shared" si="47"/>
        <v>4.75</v>
      </c>
      <c r="T81" s="4"/>
      <c r="U81" s="4"/>
    </row>
    <row r="82" spans="1:21" x14ac:dyDescent="0.2">
      <c r="A82" s="4"/>
      <c r="B82" s="162">
        <f t="shared" si="45"/>
        <v>47.5</v>
      </c>
      <c r="C82" s="162">
        <f t="shared" si="45"/>
        <v>251.75</v>
      </c>
      <c r="D82" s="162">
        <f t="shared" si="45"/>
        <v>5.7</v>
      </c>
      <c r="E82" s="162">
        <f t="shared" si="45"/>
        <v>0.95</v>
      </c>
      <c r="F82" s="161"/>
      <c r="G82" s="161"/>
      <c r="H82" s="161"/>
      <c r="I82" s="161">
        <f t="shared" si="46"/>
        <v>95</v>
      </c>
      <c r="J82" s="161">
        <f t="shared" si="46"/>
        <v>314.45</v>
      </c>
      <c r="K82" s="161">
        <f t="shared" si="46"/>
        <v>9.5</v>
      </c>
      <c r="L82" s="161">
        <f t="shared" si="46"/>
        <v>3.8</v>
      </c>
      <c r="M82" s="161"/>
      <c r="N82" s="161"/>
      <c r="O82" s="161"/>
      <c r="P82" s="161">
        <f t="shared" si="47"/>
        <v>90.25</v>
      </c>
      <c r="Q82" s="161">
        <f t="shared" si="47"/>
        <v>296.39999999999998</v>
      </c>
      <c r="R82" s="161">
        <f t="shared" si="47"/>
        <v>9.5</v>
      </c>
      <c r="S82" s="161">
        <f t="shared" si="47"/>
        <v>6.65</v>
      </c>
      <c r="T82" s="4"/>
      <c r="U82" s="4"/>
    </row>
    <row r="83" spans="1:21" x14ac:dyDescent="0.2">
      <c r="B83" s="162">
        <f t="shared" si="45"/>
        <v>57.95</v>
      </c>
      <c r="C83" s="162">
        <f t="shared" si="45"/>
        <v>223.25</v>
      </c>
      <c r="D83" s="162">
        <f t="shared" si="45"/>
        <v>12.35</v>
      </c>
      <c r="E83" s="162">
        <f t="shared" si="45"/>
        <v>1.9</v>
      </c>
      <c r="F83" s="161"/>
      <c r="G83" s="163"/>
      <c r="H83" s="163"/>
      <c r="I83" s="161">
        <f t="shared" si="46"/>
        <v>96.9</v>
      </c>
      <c r="J83" s="161">
        <f t="shared" si="46"/>
        <v>328.7</v>
      </c>
      <c r="K83" s="161">
        <f t="shared" si="46"/>
        <v>11.4</v>
      </c>
      <c r="L83" s="161">
        <f t="shared" si="46"/>
        <v>4.75</v>
      </c>
      <c r="M83" s="163"/>
      <c r="N83" s="163"/>
      <c r="O83" s="163"/>
      <c r="P83" s="161">
        <f t="shared" si="47"/>
        <v>83.6</v>
      </c>
      <c r="Q83" s="161">
        <f t="shared" si="47"/>
        <v>330.6</v>
      </c>
      <c r="R83" s="161">
        <f t="shared" si="47"/>
        <v>10.45</v>
      </c>
      <c r="S83" s="161">
        <f t="shared" si="47"/>
        <v>6.65</v>
      </c>
    </row>
    <row r="84" spans="1:21" x14ac:dyDescent="0.2">
      <c r="B84" s="162">
        <f t="shared" si="45"/>
        <v>42.75</v>
      </c>
      <c r="C84" s="162">
        <f t="shared" si="45"/>
        <v>264.10000000000002</v>
      </c>
      <c r="D84" s="162">
        <f t="shared" si="45"/>
        <v>9.5</v>
      </c>
      <c r="E84" s="162">
        <f t="shared" si="45"/>
        <v>0.95</v>
      </c>
      <c r="F84" s="161"/>
      <c r="G84" s="163"/>
      <c r="H84" s="163"/>
      <c r="I84" s="161">
        <f t="shared" si="46"/>
        <v>83.6</v>
      </c>
      <c r="J84" s="161">
        <f t="shared" si="46"/>
        <v>281.2</v>
      </c>
      <c r="K84" s="161">
        <f t="shared" si="46"/>
        <v>10.45</v>
      </c>
      <c r="L84" s="161">
        <f t="shared" si="46"/>
        <v>6.65</v>
      </c>
      <c r="M84" s="163"/>
      <c r="N84" s="163"/>
      <c r="O84" s="163"/>
      <c r="P84" s="161">
        <f t="shared" si="47"/>
        <v>91.2</v>
      </c>
      <c r="Q84" s="161">
        <f t="shared" si="47"/>
        <v>294.5</v>
      </c>
      <c r="R84" s="161">
        <f t="shared" si="47"/>
        <v>17.100000000000001</v>
      </c>
      <c r="S84" s="161">
        <f t="shared" si="47"/>
        <v>3.8</v>
      </c>
    </row>
    <row r="85" spans="1:21" x14ac:dyDescent="0.2">
      <c r="B85" s="162">
        <f t="shared" si="45"/>
        <v>50.35</v>
      </c>
      <c r="C85" s="162">
        <f t="shared" si="45"/>
        <v>235.6</v>
      </c>
      <c r="D85" s="162">
        <f t="shared" si="45"/>
        <v>14.25</v>
      </c>
      <c r="E85" s="162">
        <f t="shared" si="45"/>
        <v>1.9</v>
      </c>
      <c r="F85" s="161"/>
      <c r="G85" s="163"/>
      <c r="H85" s="163"/>
      <c r="I85" s="161">
        <f t="shared" si="46"/>
        <v>76</v>
      </c>
      <c r="J85" s="161">
        <f t="shared" si="46"/>
        <v>257.45</v>
      </c>
      <c r="K85" s="161">
        <f t="shared" si="46"/>
        <v>9.5</v>
      </c>
      <c r="L85" s="161">
        <f t="shared" si="46"/>
        <v>2.85</v>
      </c>
      <c r="M85" s="163"/>
      <c r="N85" s="163"/>
      <c r="O85" s="163"/>
      <c r="P85" s="161">
        <f t="shared" si="47"/>
        <v>91.2</v>
      </c>
      <c r="Q85" s="161">
        <f t="shared" si="47"/>
        <v>303.05</v>
      </c>
      <c r="R85" s="161">
        <f t="shared" si="47"/>
        <v>14.25</v>
      </c>
      <c r="S85" s="161">
        <f t="shared" si="47"/>
        <v>3.8</v>
      </c>
    </row>
    <row r="86" spans="1:21" x14ac:dyDescent="0.2">
      <c r="B86" s="162">
        <f t="shared" si="45"/>
        <v>38</v>
      </c>
      <c r="C86" s="162">
        <f t="shared" si="45"/>
        <v>263.14999999999998</v>
      </c>
      <c r="D86" s="162">
        <f t="shared" si="45"/>
        <v>20.9</v>
      </c>
      <c r="E86" s="162">
        <f t="shared" si="45"/>
        <v>4.75</v>
      </c>
      <c r="F86" s="161"/>
      <c r="G86" s="163"/>
      <c r="H86" s="163"/>
      <c r="I86" s="161">
        <f t="shared" si="46"/>
        <v>80.75</v>
      </c>
      <c r="J86" s="161">
        <f t="shared" si="46"/>
        <v>268.85000000000002</v>
      </c>
      <c r="K86" s="161">
        <f t="shared" si="46"/>
        <v>11.4</v>
      </c>
      <c r="L86" s="161">
        <f t="shared" si="46"/>
        <v>4.75</v>
      </c>
      <c r="M86" s="163"/>
      <c r="N86" s="163"/>
      <c r="O86" s="163"/>
      <c r="P86" s="161">
        <f t="shared" si="47"/>
        <v>90.25</v>
      </c>
      <c r="Q86" s="161">
        <f t="shared" si="47"/>
        <v>316.35000000000002</v>
      </c>
      <c r="R86" s="161">
        <f t="shared" si="47"/>
        <v>15.2</v>
      </c>
      <c r="S86" s="161">
        <f t="shared" si="47"/>
        <v>4.75</v>
      </c>
    </row>
    <row r="87" spans="1:21" x14ac:dyDescent="0.2">
      <c r="B87" s="162">
        <f t="shared" si="45"/>
        <v>42.75</v>
      </c>
      <c r="C87" s="162">
        <f t="shared" si="45"/>
        <v>221.35</v>
      </c>
      <c r="D87" s="162">
        <f t="shared" si="45"/>
        <v>14.25</v>
      </c>
      <c r="E87" s="162">
        <f t="shared" si="45"/>
        <v>0</v>
      </c>
      <c r="F87" s="161"/>
      <c r="G87" s="163"/>
      <c r="H87" s="163"/>
      <c r="I87" s="161">
        <f t="shared" si="46"/>
        <v>78.849999999999994</v>
      </c>
      <c r="J87" s="161">
        <f t="shared" si="46"/>
        <v>272.64999999999998</v>
      </c>
      <c r="K87" s="161">
        <f t="shared" si="46"/>
        <v>9.5</v>
      </c>
      <c r="L87" s="161">
        <f t="shared" si="46"/>
        <v>3.8</v>
      </c>
      <c r="M87" s="163"/>
      <c r="N87" s="163"/>
      <c r="O87" s="163"/>
      <c r="P87" s="161">
        <f t="shared" si="47"/>
        <v>81.7</v>
      </c>
      <c r="Q87" s="161">
        <f t="shared" si="47"/>
        <v>294.5</v>
      </c>
      <c r="R87" s="161">
        <f t="shared" si="47"/>
        <v>12.35</v>
      </c>
      <c r="S87" s="161">
        <f t="shared" si="47"/>
        <v>2.85</v>
      </c>
    </row>
    <row r="88" spans="1:21" x14ac:dyDescent="0.2">
      <c r="B88" s="162">
        <f t="shared" si="45"/>
        <v>50.35</v>
      </c>
      <c r="C88" s="162">
        <f t="shared" si="45"/>
        <v>256.5</v>
      </c>
      <c r="D88" s="162">
        <f t="shared" si="45"/>
        <v>22.8</v>
      </c>
      <c r="E88" s="162">
        <f t="shared" si="45"/>
        <v>5.7</v>
      </c>
      <c r="F88" s="161"/>
      <c r="G88" s="163"/>
      <c r="H88" s="163"/>
      <c r="I88" s="161">
        <f t="shared" si="46"/>
        <v>76.95</v>
      </c>
      <c r="J88" s="161">
        <f t="shared" si="46"/>
        <v>270.75</v>
      </c>
      <c r="K88" s="161">
        <f t="shared" si="46"/>
        <v>12.35</v>
      </c>
      <c r="L88" s="161">
        <f t="shared" si="46"/>
        <v>1.9</v>
      </c>
      <c r="M88" s="163"/>
      <c r="N88" s="163"/>
      <c r="O88" s="163"/>
      <c r="P88" s="161">
        <f t="shared" si="47"/>
        <v>76.95</v>
      </c>
      <c r="Q88" s="161">
        <f t="shared" si="47"/>
        <v>271.7</v>
      </c>
      <c r="R88" s="161">
        <f t="shared" si="47"/>
        <v>12.35</v>
      </c>
      <c r="S88" s="161">
        <f t="shared" si="47"/>
        <v>1.9</v>
      </c>
    </row>
    <row r="89" spans="1:21" x14ac:dyDescent="0.2">
      <c r="B89" s="162">
        <f t="shared" si="45"/>
        <v>55.1</v>
      </c>
      <c r="C89" s="162">
        <f t="shared" si="45"/>
        <v>228.95</v>
      </c>
      <c r="D89" s="162">
        <f t="shared" si="45"/>
        <v>14.25</v>
      </c>
      <c r="E89" s="162">
        <f t="shared" si="45"/>
        <v>7.6</v>
      </c>
      <c r="F89" s="161"/>
      <c r="G89" s="163"/>
      <c r="H89" s="163"/>
      <c r="I89" s="161">
        <f t="shared" si="46"/>
        <v>73.150000000000006</v>
      </c>
      <c r="J89" s="161">
        <f t="shared" si="46"/>
        <v>263.14999999999998</v>
      </c>
      <c r="K89" s="161">
        <f t="shared" si="46"/>
        <v>10.45</v>
      </c>
      <c r="L89" s="161">
        <f t="shared" si="46"/>
        <v>3.8</v>
      </c>
      <c r="M89" s="163"/>
      <c r="N89" s="163"/>
      <c r="O89" s="163"/>
      <c r="P89" s="161">
        <f t="shared" si="47"/>
        <v>109.25</v>
      </c>
      <c r="Q89" s="161">
        <f t="shared" si="47"/>
        <v>280.25</v>
      </c>
      <c r="R89" s="161">
        <f t="shared" si="47"/>
        <v>10.45</v>
      </c>
      <c r="S89" s="161">
        <f t="shared" si="47"/>
        <v>3.8</v>
      </c>
    </row>
    <row r="90" spans="1:21" x14ac:dyDescent="0.2">
      <c r="B90" s="162">
        <f t="shared" si="45"/>
        <v>60.8</v>
      </c>
      <c r="C90" s="162">
        <f t="shared" si="45"/>
        <v>251.75</v>
      </c>
      <c r="D90" s="162">
        <f t="shared" si="45"/>
        <v>19</v>
      </c>
      <c r="E90" s="162">
        <f t="shared" si="45"/>
        <v>4.75</v>
      </c>
      <c r="F90" s="161"/>
      <c r="G90" s="163"/>
      <c r="H90" s="163"/>
      <c r="I90" s="161">
        <f t="shared" si="46"/>
        <v>70.3</v>
      </c>
      <c r="J90" s="161">
        <f t="shared" si="46"/>
        <v>262.2</v>
      </c>
      <c r="K90" s="161">
        <f t="shared" si="46"/>
        <v>8.5500000000000007</v>
      </c>
      <c r="L90" s="161">
        <f t="shared" si="46"/>
        <v>4.75</v>
      </c>
      <c r="M90" s="163"/>
      <c r="N90" s="163"/>
      <c r="O90" s="163"/>
      <c r="P90" s="161">
        <f t="shared" si="47"/>
        <v>136.80000000000001</v>
      </c>
      <c r="Q90" s="161">
        <f t="shared" si="47"/>
        <v>333.45</v>
      </c>
      <c r="R90" s="161">
        <f t="shared" si="47"/>
        <v>17.100000000000001</v>
      </c>
      <c r="S90" s="161">
        <f t="shared" si="47"/>
        <v>5.7</v>
      </c>
    </row>
    <row r="91" spans="1:21" x14ac:dyDescent="0.2">
      <c r="B91" s="162">
        <f t="shared" si="45"/>
        <v>76.95</v>
      </c>
      <c r="C91" s="162">
        <f t="shared" si="45"/>
        <v>290.7</v>
      </c>
      <c r="D91" s="162">
        <f t="shared" si="45"/>
        <v>14.25</v>
      </c>
      <c r="E91" s="162">
        <f t="shared" si="45"/>
        <v>2.85</v>
      </c>
      <c r="F91" s="161"/>
      <c r="G91" s="163"/>
      <c r="H91" s="163"/>
      <c r="I91" s="161">
        <f t="shared" si="46"/>
        <v>76.95</v>
      </c>
      <c r="J91" s="161">
        <f t="shared" si="46"/>
        <v>276.45</v>
      </c>
      <c r="K91" s="161">
        <f t="shared" si="46"/>
        <v>9.5</v>
      </c>
      <c r="L91" s="161">
        <f t="shared" si="46"/>
        <v>5.7</v>
      </c>
      <c r="M91" s="163"/>
      <c r="N91" s="163"/>
      <c r="O91" s="163"/>
      <c r="P91" s="161">
        <f t="shared" si="47"/>
        <v>124.45</v>
      </c>
      <c r="Q91" s="161">
        <f t="shared" si="47"/>
        <v>300.2</v>
      </c>
      <c r="R91" s="161">
        <f t="shared" si="47"/>
        <v>13.3</v>
      </c>
      <c r="S91" s="161">
        <f t="shared" si="47"/>
        <v>2.85</v>
      </c>
    </row>
    <row r="92" spans="1:21" x14ac:dyDescent="0.2">
      <c r="B92" s="162">
        <f t="shared" si="45"/>
        <v>68.400000000000006</v>
      </c>
      <c r="C92" s="162">
        <f t="shared" si="45"/>
        <v>302.10000000000002</v>
      </c>
      <c r="D92" s="162">
        <f t="shared" si="45"/>
        <v>17.100000000000001</v>
      </c>
      <c r="E92" s="162">
        <f t="shared" si="45"/>
        <v>3.8</v>
      </c>
      <c r="F92" s="161"/>
      <c r="G92" s="163"/>
      <c r="H92" s="163"/>
      <c r="I92" s="161">
        <f t="shared" si="46"/>
        <v>78.849999999999994</v>
      </c>
      <c r="J92" s="161">
        <f t="shared" si="46"/>
        <v>271.7</v>
      </c>
      <c r="K92" s="161">
        <f t="shared" si="46"/>
        <v>7.6</v>
      </c>
      <c r="L92" s="161">
        <f t="shared" si="46"/>
        <v>2.85</v>
      </c>
      <c r="M92" s="163"/>
      <c r="N92" s="163"/>
      <c r="O92" s="163"/>
      <c r="P92" s="161">
        <f t="shared" si="47"/>
        <v>131.1</v>
      </c>
      <c r="Q92" s="161">
        <f t="shared" si="47"/>
        <v>296.39999999999998</v>
      </c>
      <c r="R92" s="161">
        <f t="shared" si="47"/>
        <v>11.4</v>
      </c>
      <c r="S92" s="161">
        <f t="shared" si="47"/>
        <v>2.85</v>
      </c>
    </row>
    <row r="93" spans="1:21" x14ac:dyDescent="0.2">
      <c r="B93" s="162">
        <f t="shared" si="45"/>
        <v>63.65</v>
      </c>
      <c r="C93" s="162">
        <f t="shared" si="45"/>
        <v>274.55</v>
      </c>
      <c r="D93" s="162">
        <f t="shared" si="45"/>
        <v>12.35</v>
      </c>
      <c r="E93" s="162">
        <f t="shared" si="45"/>
        <v>2.85</v>
      </c>
      <c r="F93" s="163"/>
      <c r="G93" s="163"/>
      <c r="H93" s="163"/>
      <c r="I93" s="161">
        <f t="shared" si="46"/>
        <v>76</v>
      </c>
      <c r="J93" s="161">
        <f t="shared" si="46"/>
        <v>275.5</v>
      </c>
      <c r="K93" s="161">
        <f t="shared" si="46"/>
        <v>8.5500000000000007</v>
      </c>
      <c r="L93" s="161">
        <f t="shared" si="46"/>
        <v>1.9</v>
      </c>
      <c r="M93" s="163"/>
      <c r="N93" s="163"/>
      <c r="O93" s="163"/>
      <c r="P93" s="161"/>
      <c r="Q93" s="161"/>
      <c r="R93" s="161"/>
      <c r="S93" s="161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6" t="s">
        <v>61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4" t="s">
        <v>54</v>
      </c>
      <c r="B5" s="174"/>
      <c r="C5" s="174"/>
      <c r="D5" s="26"/>
      <c r="E5" s="178" t="str">
        <f>'G-2'!E4:H4</f>
        <v>DE OBRA</v>
      </c>
      <c r="F5" s="178"/>
      <c r="G5" s="178"/>
      <c r="H5" s="17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3" t="s">
        <v>56</v>
      </c>
      <c r="B6" s="173"/>
      <c r="C6" s="173"/>
      <c r="D6" s="178" t="str">
        <f>'G-2'!D5:H5</f>
        <v>CALLE 74 X CARRERA 44</v>
      </c>
      <c r="E6" s="178"/>
      <c r="F6" s="178"/>
      <c r="G6" s="178"/>
      <c r="H6" s="178"/>
      <c r="I6" s="173" t="s">
        <v>53</v>
      </c>
      <c r="J6" s="173"/>
      <c r="K6" s="173"/>
      <c r="L6" s="179">
        <f>'G-2'!L5:N5</f>
        <v>1358</v>
      </c>
      <c r="M6" s="179"/>
      <c r="N6" s="179"/>
      <c r="O6" s="12"/>
      <c r="P6" s="173" t="s">
        <v>58</v>
      </c>
      <c r="Q6" s="173"/>
      <c r="R6" s="173"/>
      <c r="S6" s="226">
        <f>'G-2'!S6:U6</f>
        <v>43413</v>
      </c>
      <c r="T6" s="226"/>
      <c r="U6" s="22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0" t="s">
        <v>36</v>
      </c>
      <c r="B8" s="182" t="s">
        <v>34</v>
      </c>
      <c r="C8" s="183"/>
      <c r="D8" s="183"/>
      <c r="E8" s="184"/>
      <c r="F8" s="180" t="s">
        <v>35</v>
      </c>
      <c r="G8" s="180" t="s">
        <v>37</v>
      </c>
      <c r="H8" s="180" t="s">
        <v>36</v>
      </c>
      <c r="I8" s="182" t="s">
        <v>34</v>
      </c>
      <c r="J8" s="183"/>
      <c r="K8" s="183"/>
      <c r="L8" s="184"/>
      <c r="M8" s="180" t="s">
        <v>35</v>
      </c>
      <c r="N8" s="180" t="s">
        <v>37</v>
      </c>
      <c r="O8" s="180" t="s">
        <v>36</v>
      </c>
      <c r="P8" s="182" t="s">
        <v>34</v>
      </c>
      <c r="Q8" s="183"/>
      <c r="R8" s="183"/>
      <c r="S8" s="184"/>
      <c r="T8" s="180" t="s">
        <v>35</v>
      </c>
      <c r="U8" s="180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f>'G-2'!B10+'G-3'!B10</f>
        <v>235</v>
      </c>
      <c r="C10" s="46">
        <f>'G-2'!C10+'G-3'!C10</f>
        <v>485</v>
      </c>
      <c r="D10" s="46">
        <f>'G-2'!D10+'G-3'!D10</f>
        <v>24</v>
      </c>
      <c r="E10" s="46">
        <f>'G-2'!E10+'G-3'!E10</f>
        <v>3</v>
      </c>
      <c r="F10" s="6">
        <f t="shared" ref="F10:F22" si="0">B10*0.5+C10*1+D10*2+E10*2.5</f>
        <v>658</v>
      </c>
      <c r="G10" s="2"/>
      <c r="H10" s="19" t="s">
        <v>4</v>
      </c>
      <c r="I10" s="46">
        <f>'G-2'!I10+'G-3'!I10</f>
        <v>134</v>
      </c>
      <c r="J10" s="46">
        <f>'G-2'!J10+'G-3'!J10</f>
        <v>455</v>
      </c>
      <c r="K10" s="46">
        <f>'G-2'!K10+'G-3'!K10</f>
        <v>29</v>
      </c>
      <c r="L10" s="46">
        <f>'G-2'!L10+'G-3'!L10</f>
        <v>9</v>
      </c>
      <c r="M10" s="6">
        <f t="shared" ref="M10:M22" si="1">I10*0.5+J10*1+K10*2+L10*2.5</f>
        <v>602.5</v>
      </c>
      <c r="N10" s="9">
        <f>F20+F21+F22+M10</f>
        <v>2490.5</v>
      </c>
      <c r="O10" s="19" t="s">
        <v>43</v>
      </c>
      <c r="P10" s="46">
        <f>'G-2'!P10+'G-3'!P10</f>
        <v>169</v>
      </c>
      <c r="Q10" s="46">
        <f>'G-2'!Q10+'G-3'!Q10</f>
        <v>479</v>
      </c>
      <c r="R10" s="46">
        <f>'G-2'!R10+'G-3'!R10</f>
        <v>19</v>
      </c>
      <c r="S10" s="46">
        <f>'G-2'!S10+'G-3'!S10</f>
        <v>6</v>
      </c>
      <c r="T10" s="6">
        <f t="shared" ref="T10:T21" si="2">P10*0.5+Q10*1+R10*2+S10*2.5</f>
        <v>616.5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</f>
        <v>241</v>
      </c>
      <c r="C11" s="46">
        <f>'G-2'!C11+'G-3'!C11</f>
        <v>506</v>
      </c>
      <c r="D11" s="46">
        <f>'G-2'!D11+'G-3'!D11</f>
        <v>24</v>
      </c>
      <c r="E11" s="46">
        <f>'G-2'!E11+'G-3'!E11</f>
        <v>1</v>
      </c>
      <c r="F11" s="6">
        <f t="shared" si="0"/>
        <v>677</v>
      </c>
      <c r="G11" s="2"/>
      <c r="H11" s="19" t="s">
        <v>5</v>
      </c>
      <c r="I11" s="46">
        <f>'G-2'!I11+'G-3'!I11</f>
        <v>170</v>
      </c>
      <c r="J11" s="46">
        <f>'G-2'!J11+'G-3'!J11</f>
        <v>530</v>
      </c>
      <c r="K11" s="46">
        <f>'G-2'!K11+'G-3'!K11</f>
        <v>23</v>
      </c>
      <c r="L11" s="46">
        <f>'G-2'!L11+'G-3'!L11</f>
        <v>10</v>
      </c>
      <c r="M11" s="6">
        <f t="shared" si="1"/>
        <v>686</v>
      </c>
      <c r="N11" s="9">
        <f>F21+F22+M10+M11</f>
        <v>2536.5</v>
      </c>
      <c r="O11" s="19" t="s">
        <v>44</v>
      </c>
      <c r="P11" s="46">
        <f>'G-2'!P11+'G-3'!P11</f>
        <v>180</v>
      </c>
      <c r="Q11" s="46">
        <f>'G-2'!Q11+'G-3'!Q11</f>
        <v>476</v>
      </c>
      <c r="R11" s="46">
        <f>'G-2'!R11+'G-3'!R11</f>
        <v>22</v>
      </c>
      <c r="S11" s="46">
        <f>'G-2'!S11+'G-3'!S11</f>
        <v>7</v>
      </c>
      <c r="T11" s="6">
        <f t="shared" si="2"/>
        <v>627.5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</f>
        <v>202</v>
      </c>
      <c r="C12" s="46">
        <f>'G-2'!C12+'G-3'!C12</f>
        <v>474</v>
      </c>
      <c r="D12" s="46">
        <f>'G-2'!D12+'G-3'!D12</f>
        <v>25</v>
      </c>
      <c r="E12" s="46">
        <f>'G-2'!E12+'G-3'!E12</f>
        <v>4</v>
      </c>
      <c r="F12" s="6">
        <f t="shared" si="0"/>
        <v>635</v>
      </c>
      <c r="G12" s="2"/>
      <c r="H12" s="19" t="s">
        <v>6</v>
      </c>
      <c r="I12" s="46">
        <f>'G-2'!I12+'G-3'!I12</f>
        <v>166</v>
      </c>
      <c r="J12" s="46">
        <f>'G-2'!J12+'G-3'!J12</f>
        <v>500</v>
      </c>
      <c r="K12" s="46">
        <f>'G-2'!K12+'G-3'!K12</f>
        <v>19</v>
      </c>
      <c r="L12" s="46">
        <f>'G-2'!L12+'G-3'!L12</f>
        <v>8</v>
      </c>
      <c r="M12" s="6">
        <f t="shared" si="1"/>
        <v>641</v>
      </c>
      <c r="N12" s="2">
        <f>F22+M10+M11+M12</f>
        <v>2535.5</v>
      </c>
      <c r="O12" s="19" t="s">
        <v>32</v>
      </c>
      <c r="P12" s="46">
        <f>'G-2'!P12+'G-3'!P12</f>
        <v>169</v>
      </c>
      <c r="Q12" s="46">
        <f>'G-2'!Q12+'G-3'!Q12</f>
        <v>529</v>
      </c>
      <c r="R12" s="46">
        <f>'G-2'!R12+'G-3'!R12</f>
        <v>16</v>
      </c>
      <c r="S12" s="46">
        <f>'G-2'!S12+'G-3'!S12</f>
        <v>9</v>
      </c>
      <c r="T12" s="6">
        <f t="shared" si="2"/>
        <v>668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</f>
        <v>166</v>
      </c>
      <c r="C13" s="46">
        <f>'G-2'!C13+'G-3'!C13</f>
        <v>519</v>
      </c>
      <c r="D13" s="46">
        <f>'G-2'!D13+'G-3'!D13</f>
        <v>33</v>
      </c>
      <c r="E13" s="46">
        <f>'G-2'!E13+'G-3'!E13</f>
        <v>9</v>
      </c>
      <c r="F13" s="6">
        <f t="shared" si="0"/>
        <v>690.5</v>
      </c>
      <c r="G13" s="2">
        <f t="shared" ref="G13:G19" si="3">F10+F11+F12+F13</f>
        <v>2660.5</v>
      </c>
      <c r="H13" s="19" t="s">
        <v>7</v>
      </c>
      <c r="I13" s="46">
        <f>'G-2'!I13+'G-3'!I13</f>
        <v>149</v>
      </c>
      <c r="J13" s="46">
        <f>'G-2'!J13+'G-3'!J13</f>
        <v>508</v>
      </c>
      <c r="K13" s="46">
        <f>'G-2'!K13+'G-3'!K13</f>
        <v>26</v>
      </c>
      <c r="L13" s="46">
        <f>'G-2'!L13+'G-3'!L13</f>
        <v>9</v>
      </c>
      <c r="M13" s="6">
        <f t="shared" si="1"/>
        <v>657</v>
      </c>
      <c r="N13" s="2">
        <f t="shared" ref="N13:N18" si="4">M10+M11+M12+M13</f>
        <v>2586.5</v>
      </c>
      <c r="O13" s="19" t="s">
        <v>33</v>
      </c>
      <c r="P13" s="46">
        <f>'G-2'!P13+'G-3'!P13</f>
        <v>167</v>
      </c>
      <c r="Q13" s="46">
        <f>'G-2'!Q13+'G-3'!Q13</f>
        <v>486</v>
      </c>
      <c r="R13" s="46">
        <f>'G-2'!R13+'G-3'!R13</f>
        <v>27</v>
      </c>
      <c r="S13" s="46">
        <f>'G-2'!S13+'G-3'!S13</f>
        <v>5</v>
      </c>
      <c r="T13" s="6">
        <f t="shared" si="2"/>
        <v>636</v>
      </c>
      <c r="U13" s="2">
        <f t="shared" ref="U13:U21" si="5">T10+T11+T12+T13</f>
        <v>2548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</f>
        <v>143</v>
      </c>
      <c r="C14" s="46">
        <f>'G-2'!C14+'G-3'!C14</f>
        <v>462</v>
      </c>
      <c r="D14" s="46">
        <f>'G-2'!D14+'G-3'!D14</f>
        <v>32</v>
      </c>
      <c r="E14" s="46">
        <f>'G-2'!E14+'G-3'!E14</f>
        <v>8</v>
      </c>
      <c r="F14" s="6">
        <f t="shared" si="0"/>
        <v>617.5</v>
      </c>
      <c r="G14" s="2">
        <f t="shared" si="3"/>
        <v>2620</v>
      </c>
      <c r="H14" s="19" t="s">
        <v>9</v>
      </c>
      <c r="I14" s="46">
        <f>'G-2'!I14+'G-3'!I14</f>
        <v>134</v>
      </c>
      <c r="J14" s="46">
        <f>'G-2'!J14+'G-3'!J14</f>
        <v>418</v>
      </c>
      <c r="K14" s="46">
        <f>'G-2'!K14+'G-3'!K14</f>
        <v>19</v>
      </c>
      <c r="L14" s="46">
        <f>'G-2'!L14+'G-3'!L14</f>
        <v>4</v>
      </c>
      <c r="M14" s="6">
        <f t="shared" si="1"/>
        <v>533</v>
      </c>
      <c r="N14" s="2">
        <f t="shared" si="4"/>
        <v>2517</v>
      </c>
      <c r="O14" s="19" t="s">
        <v>29</v>
      </c>
      <c r="P14" s="46">
        <f>'G-2'!P14+'G-3'!P14</f>
        <v>194</v>
      </c>
      <c r="Q14" s="46">
        <f>'G-2'!Q14+'G-3'!Q14</f>
        <v>487</v>
      </c>
      <c r="R14" s="46">
        <f>'G-2'!R14+'G-3'!R14</f>
        <v>32</v>
      </c>
      <c r="S14" s="46">
        <f>'G-2'!S14+'G-3'!S14</f>
        <v>5</v>
      </c>
      <c r="T14" s="6">
        <f t="shared" si="2"/>
        <v>660.5</v>
      </c>
      <c r="U14" s="2">
        <f t="shared" si="5"/>
        <v>2592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</f>
        <v>128</v>
      </c>
      <c r="C15" s="46">
        <f>'G-2'!C15+'G-3'!C15</f>
        <v>451</v>
      </c>
      <c r="D15" s="46">
        <f>'G-2'!D15+'G-3'!D15</f>
        <v>34</v>
      </c>
      <c r="E15" s="46">
        <f>'G-2'!E15+'G-3'!E15</f>
        <v>9</v>
      </c>
      <c r="F15" s="6">
        <f t="shared" si="0"/>
        <v>605.5</v>
      </c>
      <c r="G15" s="2">
        <f t="shared" si="3"/>
        <v>2548.5</v>
      </c>
      <c r="H15" s="19" t="s">
        <v>12</v>
      </c>
      <c r="I15" s="46">
        <f>'G-2'!I15+'G-3'!I15</f>
        <v>135</v>
      </c>
      <c r="J15" s="46">
        <f>'G-2'!J15+'G-3'!J15</f>
        <v>435</v>
      </c>
      <c r="K15" s="46">
        <f>'G-2'!K15+'G-3'!K15</f>
        <v>20</v>
      </c>
      <c r="L15" s="46">
        <f>'G-2'!L15+'G-3'!L15</f>
        <v>7</v>
      </c>
      <c r="M15" s="6">
        <f t="shared" si="1"/>
        <v>560</v>
      </c>
      <c r="N15" s="2">
        <f t="shared" si="4"/>
        <v>2391</v>
      </c>
      <c r="O15" s="18" t="s">
        <v>30</v>
      </c>
      <c r="P15" s="46">
        <f>'G-2'!P15+'G-3'!P15</f>
        <v>184</v>
      </c>
      <c r="Q15" s="46">
        <f>'G-2'!Q15+'G-3'!Q15</f>
        <v>502</v>
      </c>
      <c r="R15" s="46">
        <f>'G-2'!R15+'G-3'!R15</f>
        <v>25</v>
      </c>
      <c r="S15" s="46">
        <f>'G-2'!S15+'G-3'!S15</f>
        <v>9</v>
      </c>
      <c r="T15" s="6">
        <f t="shared" si="2"/>
        <v>666.5</v>
      </c>
      <c r="U15" s="2">
        <f t="shared" si="5"/>
        <v>2631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</f>
        <v>120</v>
      </c>
      <c r="C16" s="46">
        <f>'G-2'!C16+'G-3'!C16</f>
        <v>445</v>
      </c>
      <c r="D16" s="46">
        <f>'G-2'!D16+'G-3'!D16</f>
        <v>32</v>
      </c>
      <c r="E16" s="46">
        <f>'G-2'!E16+'G-3'!E16</f>
        <v>4</v>
      </c>
      <c r="F16" s="6">
        <f t="shared" si="0"/>
        <v>579</v>
      </c>
      <c r="G16" s="2">
        <f t="shared" si="3"/>
        <v>2492.5</v>
      </c>
      <c r="H16" s="19" t="s">
        <v>15</v>
      </c>
      <c r="I16" s="46">
        <f>'G-2'!I16+'G-3'!I16</f>
        <v>134</v>
      </c>
      <c r="J16" s="46">
        <f>'G-2'!J16+'G-3'!J16</f>
        <v>448</v>
      </c>
      <c r="K16" s="46">
        <f>'G-2'!K16+'G-3'!K16</f>
        <v>19</v>
      </c>
      <c r="L16" s="46">
        <f>'G-2'!L16+'G-3'!L16</f>
        <v>9</v>
      </c>
      <c r="M16" s="6">
        <f t="shared" si="1"/>
        <v>575.5</v>
      </c>
      <c r="N16" s="2">
        <f t="shared" si="4"/>
        <v>2325.5</v>
      </c>
      <c r="O16" s="19" t="s">
        <v>8</v>
      </c>
      <c r="P16" s="46">
        <f>'G-2'!P16+'G-3'!P16</f>
        <v>163</v>
      </c>
      <c r="Q16" s="46">
        <f>'G-2'!Q16+'G-3'!Q16</f>
        <v>477</v>
      </c>
      <c r="R16" s="46">
        <f>'G-2'!R16+'G-3'!R16</f>
        <v>26</v>
      </c>
      <c r="S16" s="46">
        <f>'G-2'!S16+'G-3'!S16</f>
        <v>4</v>
      </c>
      <c r="T16" s="6">
        <f t="shared" si="2"/>
        <v>620.5</v>
      </c>
      <c r="U16" s="2">
        <f t="shared" si="5"/>
        <v>2583.5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</f>
        <v>141</v>
      </c>
      <c r="C17" s="46">
        <f>'G-2'!C17+'G-3'!C17</f>
        <v>428</v>
      </c>
      <c r="D17" s="46">
        <f>'G-2'!D17+'G-3'!D17</f>
        <v>35</v>
      </c>
      <c r="E17" s="46">
        <f>'G-2'!E17+'G-3'!E17</f>
        <v>10</v>
      </c>
      <c r="F17" s="6">
        <f t="shared" si="0"/>
        <v>593.5</v>
      </c>
      <c r="G17" s="2">
        <f t="shared" si="3"/>
        <v>2395.5</v>
      </c>
      <c r="H17" s="19" t="s">
        <v>18</v>
      </c>
      <c r="I17" s="46">
        <f>'G-2'!I17+'G-3'!I17</f>
        <v>153</v>
      </c>
      <c r="J17" s="46">
        <f>'G-2'!J17+'G-3'!J17</f>
        <v>469</v>
      </c>
      <c r="K17" s="46">
        <f>'G-2'!K17+'G-3'!K17</f>
        <v>24</v>
      </c>
      <c r="L17" s="46">
        <f>'G-2'!L17+'G-3'!L17</f>
        <v>6</v>
      </c>
      <c r="M17" s="6">
        <f t="shared" si="1"/>
        <v>608.5</v>
      </c>
      <c r="N17" s="2">
        <f t="shared" si="4"/>
        <v>2277</v>
      </c>
      <c r="O17" s="19" t="s">
        <v>10</v>
      </c>
      <c r="P17" s="46">
        <f>'G-2'!P17+'G-3'!P17</f>
        <v>174</v>
      </c>
      <c r="Q17" s="46">
        <f>'G-2'!Q17+'G-3'!Q17</f>
        <v>505</v>
      </c>
      <c r="R17" s="46">
        <f>'G-2'!R17+'G-3'!R17</f>
        <v>26</v>
      </c>
      <c r="S17" s="46">
        <f>'G-2'!S17+'G-3'!S17</f>
        <v>2</v>
      </c>
      <c r="T17" s="6">
        <f t="shared" si="2"/>
        <v>649</v>
      </c>
      <c r="U17" s="2">
        <f t="shared" si="5"/>
        <v>2596.5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</f>
        <v>151</v>
      </c>
      <c r="C18" s="46">
        <f>'G-2'!C18+'G-3'!C18</f>
        <v>462</v>
      </c>
      <c r="D18" s="46">
        <f>'G-2'!D18+'G-3'!D18</f>
        <v>31</v>
      </c>
      <c r="E18" s="46">
        <f>'G-2'!E18+'G-3'!E18</f>
        <v>13</v>
      </c>
      <c r="F18" s="6">
        <f t="shared" si="0"/>
        <v>632</v>
      </c>
      <c r="G18" s="2">
        <f t="shared" si="3"/>
        <v>2410</v>
      </c>
      <c r="H18" s="19" t="s">
        <v>20</v>
      </c>
      <c r="I18" s="46">
        <f>'G-2'!I18+'G-3'!I18</f>
        <v>158</v>
      </c>
      <c r="J18" s="46">
        <f>'G-2'!J18+'G-3'!J18</f>
        <v>478</v>
      </c>
      <c r="K18" s="46">
        <f>'G-2'!K18+'G-3'!K18</f>
        <v>26</v>
      </c>
      <c r="L18" s="46">
        <f>'G-2'!L18+'G-3'!L18</f>
        <v>6</v>
      </c>
      <c r="M18" s="6">
        <f t="shared" si="1"/>
        <v>624</v>
      </c>
      <c r="N18" s="2">
        <f t="shared" si="4"/>
        <v>2368</v>
      </c>
      <c r="O18" s="19" t="s">
        <v>13</v>
      </c>
      <c r="P18" s="46">
        <f>'G-2'!P18+'G-3'!P18</f>
        <v>178</v>
      </c>
      <c r="Q18" s="46">
        <f>'G-2'!Q18+'G-3'!Q18</f>
        <v>474</v>
      </c>
      <c r="R18" s="46">
        <f>'G-2'!R18+'G-3'!R18</f>
        <v>20</v>
      </c>
      <c r="S18" s="46">
        <f>'G-2'!S18+'G-3'!S18</f>
        <v>5</v>
      </c>
      <c r="T18" s="6">
        <f t="shared" si="2"/>
        <v>615.5</v>
      </c>
      <c r="U18" s="2">
        <f t="shared" si="5"/>
        <v>2551.5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</f>
        <v>143</v>
      </c>
      <c r="C19" s="47">
        <f>'G-2'!C19+'G-3'!C19</f>
        <v>478</v>
      </c>
      <c r="D19" s="47">
        <f>'G-2'!D19+'G-3'!D19</f>
        <v>32</v>
      </c>
      <c r="E19" s="47">
        <f>'G-2'!E19+'G-3'!E19</f>
        <v>10</v>
      </c>
      <c r="F19" s="7">
        <f t="shared" si="0"/>
        <v>638.5</v>
      </c>
      <c r="G19" s="3">
        <f t="shared" si="3"/>
        <v>2443</v>
      </c>
      <c r="H19" s="20" t="s">
        <v>22</v>
      </c>
      <c r="I19" s="46">
        <f>'G-2'!I19+'G-3'!I19</f>
        <v>158</v>
      </c>
      <c r="J19" s="46">
        <f>'G-2'!J19+'G-3'!J19</f>
        <v>481</v>
      </c>
      <c r="K19" s="46">
        <f>'G-2'!K19+'G-3'!K19</f>
        <v>19</v>
      </c>
      <c r="L19" s="46">
        <f>'G-2'!L19+'G-3'!L19</f>
        <v>8</v>
      </c>
      <c r="M19" s="6">
        <f t="shared" si="1"/>
        <v>618</v>
      </c>
      <c r="N19" s="2">
        <f>M16+M17+M18+M19</f>
        <v>2426</v>
      </c>
      <c r="O19" s="19" t="s">
        <v>16</v>
      </c>
      <c r="P19" s="46">
        <f>'G-2'!P19+'G-3'!P19</f>
        <v>206</v>
      </c>
      <c r="Q19" s="46">
        <f>'G-2'!Q19+'G-3'!Q19</f>
        <v>528</v>
      </c>
      <c r="R19" s="46">
        <f>'G-2'!R19+'G-3'!R19</f>
        <v>25</v>
      </c>
      <c r="S19" s="46">
        <f>'G-2'!S19+'G-3'!S19</f>
        <v>7</v>
      </c>
      <c r="T19" s="6">
        <f t="shared" si="2"/>
        <v>698.5</v>
      </c>
      <c r="U19" s="2">
        <f t="shared" si="5"/>
        <v>2583.5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</f>
        <v>152</v>
      </c>
      <c r="C20" s="45">
        <f>'G-2'!C20+'G-3'!C20</f>
        <v>491</v>
      </c>
      <c r="D20" s="45">
        <f>'G-2'!D20+'G-3'!D20</f>
        <v>29</v>
      </c>
      <c r="E20" s="45">
        <f>'G-2'!E20+'G-3'!E20</f>
        <v>6</v>
      </c>
      <c r="F20" s="8">
        <f t="shared" si="0"/>
        <v>640</v>
      </c>
      <c r="G20" s="35"/>
      <c r="H20" s="19" t="s">
        <v>24</v>
      </c>
      <c r="I20" s="46">
        <f>'G-2'!I20+'G-3'!I20</f>
        <v>176</v>
      </c>
      <c r="J20" s="46">
        <f>'G-2'!J20+'G-3'!J20</f>
        <v>498</v>
      </c>
      <c r="K20" s="46">
        <f>'G-2'!K20+'G-3'!K20</f>
        <v>21</v>
      </c>
      <c r="L20" s="46">
        <f>'G-2'!L20+'G-3'!L20</f>
        <v>11</v>
      </c>
      <c r="M20" s="8">
        <f t="shared" si="1"/>
        <v>655.5</v>
      </c>
      <c r="N20" s="2">
        <f>M17+M18+M19+M20</f>
        <v>2506</v>
      </c>
      <c r="O20" s="19" t="s">
        <v>45</v>
      </c>
      <c r="P20" s="46">
        <f>'G-2'!P20+'G-3'!P20</f>
        <v>181</v>
      </c>
      <c r="Q20" s="46">
        <f>'G-2'!Q20+'G-3'!Q20</f>
        <v>458</v>
      </c>
      <c r="R20" s="46">
        <f>'G-2'!R20+'G-3'!R20</f>
        <v>25</v>
      </c>
      <c r="S20" s="46">
        <f>'G-2'!S20+'G-3'!S20</f>
        <v>4</v>
      </c>
      <c r="T20" s="8">
        <f t="shared" si="2"/>
        <v>608.5</v>
      </c>
      <c r="U20" s="2">
        <f t="shared" si="5"/>
        <v>2571.5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</f>
        <v>134</v>
      </c>
      <c r="C21" s="45">
        <f>'G-2'!C21+'G-3'!C21</f>
        <v>497</v>
      </c>
      <c r="D21" s="45">
        <f>'G-2'!D21+'G-3'!D21</f>
        <v>29</v>
      </c>
      <c r="E21" s="45">
        <f>'G-2'!E21+'G-3'!E21</f>
        <v>8</v>
      </c>
      <c r="F21" s="6">
        <f t="shared" si="0"/>
        <v>642</v>
      </c>
      <c r="G21" s="36"/>
      <c r="H21" s="20" t="s">
        <v>25</v>
      </c>
      <c r="I21" s="46">
        <f>'G-2'!I21+'G-3'!I21</f>
        <v>171</v>
      </c>
      <c r="J21" s="46">
        <f>'G-2'!J21+'G-3'!J21</f>
        <v>481</v>
      </c>
      <c r="K21" s="46">
        <f>'G-2'!K21+'G-3'!K21</f>
        <v>20</v>
      </c>
      <c r="L21" s="46">
        <f>'G-2'!L21+'G-3'!L21</f>
        <v>7</v>
      </c>
      <c r="M21" s="6">
        <f t="shared" si="1"/>
        <v>624</v>
      </c>
      <c r="N21" s="2">
        <f>M18+M19+M20+M21</f>
        <v>2521.5</v>
      </c>
      <c r="O21" s="21" t="s">
        <v>46</v>
      </c>
      <c r="P21" s="47">
        <f>'G-2'!P21+'G-3'!P21</f>
        <v>181</v>
      </c>
      <c r="Q21" s="47">
        <f>'G-2'!Q21+'G-3'!Q21</f>
        <v>471</v>
      </c>
      <c r="R21" s="47">
        <f>'G-2'!R21+'G-3'!R21</f>
        <v>21</v>
      </c>
      <c r="S21" s="47">
        <f>'G-2'!S21+'G-3'!S21</f>
        <v>5</v>
      </c>
      <c r="T21" s="7">
        <f t="shared" si="2"/>
        <v>616</v>
      </c>
      <c r="U21" s="3">
        <f t="shared" si="5"/>
        <v>2538.5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</f>
        <v>147</v>
      </c>
      <c r="C22" s="45">
        <f>'G-2'!C22+'G-3'!C22</f>
        <v>460</v>
      </c>
      <c r="D22" s="45">
        <f>'G-2'!D22+'G-3'!D22</f>
        <v>25</v>
      </c>
      <c r="E22" s="45">
        <f>'G-2'!E22+'G-3'!E22</f>
        <v>9</v>
      </c>
      <c r="F22" s="6">
        <f t="shared" si="0"/>
        <v>606</v>
      </c>
      <c r="G22" s="2"/>
      <c r="H22" s="21" t="s">
        <v>26</v>
      </c>
      <c r="I22" s="46">
        <f>'G-2'!I22+'G-3'!I22</f>
        <v>161</v>
      </c>
      <c r="J22" s="46">
        <f>'G-2'!J22+'G-3'!J22</f>
        <v>472</v>
      </c>
      <c r="K22" s="46">
        <f>'G-2'!K22+'G-3'!K22</f>
        <v>19</v>
      </c>
      <c r="L22" s="46">
        <f>'G-2'!L22+'G-3'!L22</f>
        <v>4</v>
      </c>
      <c r="M22" s="6">
        <f t="shared" si="1"/>
        <v>600.5</v>
      </c>
      <c r="N22" s="3">
        <f>M19+M20+M21+M22</f>
        <v>2498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88" t="s">
        <v>47</v>
      </c>
      <c r="B23" s="189"/>
      <c r="C23" s="192" t="s">
        <v>50</v>
      </c>
      <c r="D23" s="193"/>
      <c r="E23" s="193"/>
      <c r="F23" s="194"/>
      <c r="G23" s="84">
        <f>MAX(G13:G19)</f>
        <v>2660.5</v>
      </c>
      <c r="H23" s="196" t="s">
        <v>48</v>
      </c>
      <c r="I23" s="197"/>
      <c r="J23" s="198" t="s">
        <v>50</v>
      </c>
      <c r="K23" s="199"/>
      <c r="L23" s="199"/>
      <c r="M23" s="200"/>
      <c r="N23" s="85">
        <f>MAX(N10:N22)</f>
        <v>2586.5</v>
      </c>
      <c r="O23" s="188" t="s">
        <v>49</v>
      </c>
      <c r="P23" s="189"/>
      <c r="Q23" s="192" t="s">
        <v>50</v>
      </c>
      <c r="R23" s="193"/>
      <c r="S23" s="193"/>
      <c r="T23" s="194"/>
      <c r="U23" s="84">
        <f>MAX(U13:U21)</f>
        <v>2631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0"/>
      <c r="B24" s="191"/>
      <c r="C24" s="82" t="s">
        <v>71</v>
      </c>
      <c r="D24" s="86"/>
      <c r="E24" s="86"/>
      <c r="F24" s="87" t="s">
        <v>63</v>
      </c>
      <c r="G24" s="88"/>
      <c r="H24" s="190"/>
      <c r="I24" s="191"/>
      <c r="J24" s="82" t="s">
        <v>71</v>
      </c>
      <c r="K24" s="86"/>
      <c r="L24" s="86"/>
      <c r="M24" s="87" t="s">
        <v>74</v>
      </c>
      <c r="N24" s="88"/>
      <c r="O24" s="190"/>
      <c r="P24" s="191"/>
      <c r="Q24" s="82" t="s">
        <v>71</v>
      </c>
      <c r="R24" s="86"/>
      <c r="S24" s="86"/>
      <c r="T24" s="87" t="s">
        <v>79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5" t="s">
        <v>51</v>
      </c>
      <c r="B26" s="195"/>
      <c r="C26" s="195"/>
      <c r="D26" s="195"/>
      <c r="E26" s="19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6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7" t="s">
        <v>109</v>
      </c>
      <c r="B2" s="227"/>
      <c r="C2" s="227"/>
      <c r="D2" s="227"/>
      <c r="E2" s="227"/>
      <c r="F2" s="227"/>
      <c r="G2" s="227"/>
      <c r="H2" s="227"/>
      <c r="I2" s="227"/>
      <c r="J2" s="227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8" t="s">
        <v>110</v>
      </c>
      <c r="B4" s="228"/>
      <c r="C4" s="229" t="s">
        <v>60</v>
      </c>
      <c r="D4" s="229"/>
      <c r="E4" s="229"/>
      <c r="F4" s="110"/>
      <c r="G4" s="106"/>
      <c r="H4" s="106"/>
      <c r="I4" s="106"/>
      <c r="J4" s="106"/>
    </row>
    <row r="5" spans="1:10" x14ac:dyDescent="0.2">
      <c r="A5" s="173" t="s">
        <v>56</v>
      </c>
      <c r="B5" s="173"/>
      <c r="C5" s="230" t="str">
        <f>'G-2'!D5</f>
        <v>CALLE 74 X CARRERA 44</v>
      </c>
      <c r="D5" s="230"/>
      <c r="E5" s="230"/>
      <c r="F5" s="111"/>
      <c r="G5" s="112"/>
      <c r="H5" s="103" t="s">
        <v>53</v>
      </c>
      <c r="I5" s="231">
        <f>'G-2'!L5</f>
        <v>1358</v>
      </c>
      <c r="J5" s="231"/>
    </row>
    <row r="6" spans="1:10" x14ac:dyDescent="0.2">
      <c r="A6" s="173" t="s">
        <v>111</v>
      </c>
      <c r="B6" s="173"/>
      <c r="C6" s="232" t="s">
        <v>153</v>
      </c>
      <c r="D6" s="232"/>
      <c r="E6" s="232"/>
      <c r="F6" s="111"/>
      <c r="G6" s="112"/>
      <c r="H6" s="103" t="s">
        <v>58</v>
      </c>
      <c r="I6" s="233">
        <f>'G-2'!S6</f>
        <v>43413</v>
      </c>
      <c r="J6" s="233"/>
    </row>
    <row r="7" spans="1:10" x14ac:dyDescent="0.2">
      <c r="A7" s="113"/>
      <c r="B7" s="113"/>
      <c r="C7" s="234"/>
      <c r="D7" s="234"/>
      <c r="E7" s="234"/>
      <c r="F7" s="234"/>
      <c r="G7" s="110"/>
      <c r="H7" s="114"/>
      <c r="I7" s="115"/>
      <c r="J7" s="106"/>
    </row>
    <row r="8" spans="1:10" x14ac:dyDescent="0.2">
      <c r="A8" s="235" t="s">
        <v>112</v>
      </c>
      <c r="B8" s="237" t="s">
        <v>113</v>
      </c>
      <c r="C8" s="235" t="s">
        <v>114</v>
      </c>
      <c r="D8" s="237" t="s">
        <v>115</v>
      </c>
      <c r="E8" s="116" t="s">
        <v>116</v>
      </c>
      <c r="F8" s="117" t="s">
        <v>117</v>
      </c>
      <c r="G8" s="118" t="s">
        <v>118</v>
      </c>
      <c r="H8" s="117" t="s">
        <v>119</v>
      </c>
      <c r="I8" s="239" t="s">
        <v>120</v>
      </c>
      <c r="J8" s="241" t="s">
        <v>121</v>
      </c>
    </row>
    <row r="9" spans="1:10" x14ac:dyDescent="0.2">
      <c r="A9" s="236"/>
      <c r="B9" s="238"/>
      <c r="C9" s="236"/>
      <c r="D9" s="238"/>
      <c r="E9" s="119" t="s">
        <v>52</v>
      </c>
      <c r="F9" s="120" t="s">
        <v>0</v>
      </c>
      <c r="G9" s="121" t="s">
        <v>2</v>
      </c>
      <c r="H9" s="120" t="s">
        <v>3</v>
      </c>
      <c r="I9" s="240"/>
      <c r="J9" s="242"/>
    </row>
    <row r="10" spans="1:10" x14ac:dyDescent="0.2">
      <c r="A10" s="243" t="s">
        <v>122</v>
      </c>
      <c r="B10" s="246"/>
      <c r="C10" s="122"/>
      <c r="D10" s="123" t="s">
        <v>123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44"/>
      <c r="B11" s="247"/>
      <c r="C11" s="122" t="s">
        <v>124</v>
      </c>
      <c r="D11" s="125" t="s">
        <v>125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44"/>
      <c r="B12" s="247"/>
      <c r="C12" s="128" t="s">
        <v>134</v>
      </c>
      <c r="D12" s="129" t="s">
        <v>126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44"/>
      <c r="B13" s="247"/>
      <c r="C13" s="132"/>
      <c r="D13" s="123" t="s">
        <v>123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44"/>
      <c r="B14" s="247"/>
      <c r="C14" s="122" t="s">
        <v>127</v>
      </c>
      <c r="D14" s="125" t="s">
        <v>125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44"/>
      <c r="B15" s="247"/>
      <c r="C15" s="128" t="s">
        <v>135</v>
      </c>
      <c r="D15" s="129" t="s">
        <v>126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44"/>
      <c r="B16" s="247"/>
      <c r="C16" s="132"/>
      <c r="D16" s="123" t="s">
        <v>123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44"/>
      <c r="B17" s="247"/>
      <c r="C17" s="122" t="s">
        <v>128</v>
      </c>
      <c r="D17" s="125" t="s">
        <v>125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45"/>
      <c r="B18" s="248"/>
      <c r="C18" s="133" t="s">
        <v>136</v>
      </c>
      <c r="D18" s="129" t="s">
        <v>126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43" t="s">
        <v>129</v>
      </c>
      <c r="B19" s="246">
        <v>2</v>
      </c>
      <c r="C19" s="134"/>
      <c r="D19" s="123" t="s">
        <v>123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44"/>
      <c r="B20" s="247"/>
      <c r="C20" s="122" t="s">
        <v>124</v>
      </c>
      <c r="D20" s="125" t="s">
        <v>125</v>
      </c>
      <c r="E20" s="126">
        <v>124</v>
      </c>
      <c r="F20" s="126">
        <v>298</v>
      </c>
      <c r="G20" s="126">
        <v>5</v>
      </c>
      <c r="H20" s="126">
        <v>12</v>
      </c>
      <c r="I20" s="126">
        <f t="shared" si="0"/>
        <v>400</v>
      </c>
      <c r="J20" s="127">
        <f>IF(I20=0,"0,00",I20/SUM(I19:I21)*100)</f>
        <v>67.681895093062607</v>
      </c>
    </row>
    <row r="21" spans="1:10" x14ac:dyDescent="0.2">
      <c r="A21" s="244"/>
      <c r="B21" s="247"/>
      <c r="C21" s="128" t="s">
        <v>137</v>
      </c>
      <c r="D21" s="129" t="s">
        <v>126</v>
      </c>
      <c r="E21" s="74">
        <v>42</v>
      </c>
      <c r="F21" s="74">
        <v>117</v>
      </c>
      <c r="G21" s="74">
        <v>19</v>
      </c>
      <c r="H21" s="74">
        <v>6</v>
      </c>
      <c r="I21" s="130">
        <f t="shared" si="0"/>
        <v>191</v>
      </c>
      <c r="J21" s="131">
        <f>IF(I21=0,"0,00",I21/SUM(I19:I21)*100)</f>
        <v>32.318104906937393</v>
      </c>
    </row>
    <row r="22" spans="1:10" x14ac:dyDescent="0.2">
      <c r="A22" s="244"/>
      <c r="B22" s="247"/>
      <c r="C22" s="132"/>
      <c r="D22" s="123" t="s">
        <v>123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44"/>
      <c r="B23" s="247"/>
      <c r="C23" s="122" t="s">
        <v>127</v>
      </c>
      <c r="D23" s="125" t="s">
        <v>125</v>
      </c>
      <c r="E23" s="126">
        <v>106</v>
      </c>
      <c r="F23" s="126">
        <v>295</v>
      </c>
      <c r="G23" s="126">
        <v>8</v>
      </c>
      <c r="H23" s="126">
        <v>4</v>
      </c>
      <c r="I23" s="126">
        <f t="shared" si="0"/>
        <v>374</v>
      </c>
      <c r="J23" s="127">
        <f>IF(I23=0,"0,00",I23/SUM(I22:I24)*100)</f>
        <v>71.102661596958171</v>
      </c>
    </row>
    <row r="24" spans="1:10" x14ac:dyDescent="0.2">
      <c r="A24" s="244"/>
      <c r="B24" s="247"/>
      <c r="C24" s="128" t="s">
        <v>138</v>
      </c>
      <c r="D24" s="129" t="s">
        <v>126</v>
      </c>
      <c r="E24" s="74">
        <v>47</v>
      </c>
      <c r="F24" s="74">
        <v>90</v>
      </c>
      <c r="G24" s="74">
        <v>18</v>
      </c>
      <c r="H24" s="74">
        <v>1</v>
      </c>
      <c r="I24" s="130">
        <f t="shared" si="0"/>
        <v>152</v>
      </c>
      <c r="J24" s="131">
        <f>IF(I24=0,"0,00",I24/SUM(I22:I24)*100)</f>
        <v>28.897338403041822</v>
      </c>
    </row>
    <row r="25" spans="1:10" x14ac:dyDescent="0.2">
      <c r="A25" s="244"/>
      <c r="B25" s="247"/>
      <c r="C25" s="132"/>
      <c r="D25" s="123" t="s">
        <v>123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44"/>
      <c r="B26" s="247"/>
      <c r="C26" s="122" t="s">
        <v>128</v>
      </c>
      <c r="D26" s="125" t="s">
        <v>125</v>
      </c>
      <c r="E26" s="126">
        <v>70</v>
      </c>
      <c r="F26" s="126">
        <v>220</v>
      </c>
      <c r="G26" s="126">
        <v>5</v>
      </c>
      <c r="H26" s="126">
        <v>2</v>
      </c>
      <c r="I26" s="126">
        <f t="shared" si="0"/>
        <v>270</v>
      </c>
      <c r="J26" s="127">
        <f>IF(I26=0,"0,00",I26/SUM(I25:I27)*100)</f>
        <v>68.35443037974683</v>
      </c>
    </row>
    <row r="27" spans="1:10" x14ac:dyDescent="0.2">
      <c r="A27" s="245"/>
      <c r="B27" s="248"/>
      <c r="C27" s="133" t="s">
        <v>139</v>
      </c>
      <c r="D27" s="129" t="s">
        <v>126</v>
      </c>
      <c r="E27" s="74">
        <v>23</v>
      </c>
      <c r="F27" s="74">
        <v>81</v>
      </c>
      <c r="G27" s="74">
        <v>15</v>
      </c>
      <c r="H27" s="74">
        <v>1</v>
      </c>
      <c r="I27" s="130">
        <f t="shared" si="0"/>
        <v>125</v>
      </c>
      <c r="J27" s="131">
        <f>IF(I27=0,"0,00",I27/SUM(I25:I27)*100)</f>
        <v>31.645569620253166</v>
      </c>
    </row>
    <row r="28" spans="1:10" x14ac:dyDescent="0.2">
      <c r="A28" s="243" t="s">
        <v>130</v>
      </c>
      <c r="B28" s="246">
        <v>2</v>
      </c>
      <c r="C28" s="134"/>
      <c r="D28" s="123" t="s">
        <v>123</v>
      </c>
      <c r="E28" s="75">
        <v>13</v>
      </c>
      <c r="F28" s="75">
        <v>42</v>
      </c>
      <c r="G28" s="75">
        <v>0</v>
      </c>
      <c r="H28" s="75">
        <v>2</v>
      </c>
      <c r="I28" s="75">
        <f t="shared" si="0"/>
        <v>53.5</v>
      </c>
      <c r="J28" s="124">
        <f>IF(I28=0,"0,00",I28/SUM(I28:I30)*100)</f>
        <v>8.3724569640062594</v>
      </c>
    </row>
    <row r="29" spans="1:10" x14ac:dyDescent="0.2">
      <c r="A29" s="244"/>
      <c r="B29" s="247"/>
      <c r="C29" s="122" t="s">
        <v>124</v>
      </c>
      <c r="D29" s="125" t="s">
        <v>125</v>
      </c>
      <c r="E29" s="126">
        <v>95</v>
      </c>
      <c r="F29" s="126">
        <v>451</v>
      </c>
      <c r="G29" s="126">
        <v>31</v>
      </c>
      <c r="H29" s="126">
        <v>10</v>
      </c>
      <c r="I29" s="126">
        <f t="shared" si="0"/>
        <v>585.5</v>
      </c>
      <c r="J29" s="127">
        <f>IF(I29=0,"0,00",I29/SUM(I28:I30)*100)</f>
        <v>91.627543035993739</v>
      </c>
    </row>
    <row r="30" spans="1:10" x14ac:dyDescent="0.2">
      <c r="A30" s="244"/>
      <c r="B30" s="247"/>
      <c r="C30" s="128" t="s">
        <v>140</v>
      </c>
      <c r="D30" s="129" t="s">
        <v>126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44"/>
      <c r="B31" s="247"/>
      <c r="C31" s="132"/>
      <c r="D31" s="123" t="s">
        <v>123</v>
      </c>
      <c r="E31" s="75">
        <v>29</v>
      </c>
      <c r="F31" s="75">
        <v>70</v>
      </c>
      <c r="G31" s="75">
        <v>0</v>
      </c>
      <c r="H31" s="75">
        <v>2</v>
      </c>
      <c r="I31" s="75">
        <f t="shared" si="0"/>
        <v>89.5</v>
      </c>
      <c r="J31" s="124">
        <f>IF(I31=0,"0,00",I31/SUM(I31:I33)*100)</f>
        <v>13.685015290519878</v>
      </c>
    </row>
    <row r="32" spans="1:10" x14ac:dyDescent="0.2">
      <c r="A32" s="244"/>
      <c r="B32" s="247"/>
      <c r="C32" s="122" t="s">
        <v>127</v>
      </c>
      <c r="D32" s="125" t="s">
        <v>125</v>
      </c>
      <c r="E32" s="126">
        <v>129</v>
      </c>
      <c r="F32" s="126">
        <v>442</v>
      </c>
      <c r="G32" s="126">
        <v>24</v>
      </c>
      <c r="H32" s="126">
        <v>4</v>
      </c>
      <c r="I32" s="126">
        <f t="shared" si="0"/>
        <v>564.5</v>
      </c>
      <c r="J32" s="127">
        <f>IF(I32=0,"0,00",I32/SUM(I31:I33)*100)</f>
        <v>86.314984709480129</v>
      </c>
    </row>
    <row r="33" spans="1:10" x14ac:dyDescent="0.2">
      <c r="A33" s="244"/>
      <c r="B33" s="247"/>
      <c r="C33" s="128" t="s">
        <v>141</v>
      </c>
      <c r="D33" s="129" t="s">
        <v>126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44"/>
      <c r="B34" s="247"/>
      <c r="C34" s="132"/>
      <c r="D34" s="123" t="s">
        <v>123</v>
      </c>
      <c r="E34" s="75">
        <v>20</v>
      </c>
      <c r="F34" s="75">
        <v>70</v>
      </c>
      <c r="G34" s="75">
        <v>1</v>
      </c>
      <c r="H34" s="75">
        <v>2</v>
      </c>
      <c r="I34" s="75">
        <f t="shared" si="0"/>
        <v>87</v>
      </c>
      <c r="J34" s="124">
        <f>IF(I34=0,"0,00",I34/SUM(I34:I36)*100)</f>
        <v>9.7643097643097647</v>
      </c>
    </row>
    <row r="35" spans="1:10" x14ac:dyDescent="0.2">
      <c r="A35" s="244"/>
      <c r="B35" s="247"/>
      <c r="C35" s="122" t="s">
        <v>128</v>
      </c>
      <c r="D35" s="125" t="s">
        <v>125</v>
      </c>
      <c r="E35" s="126">
        <v>255</v>
      </c>
      <c r="F35" s="126">
        <v>597</v>
      </c>
      <c r="G35" s="126">
        <v>31</v>
      </c>
      <c r="H35" s="126">
        <v>7</v>
      </c>
      <c r="I35" s="126">
        <f t="shared" si="0"/>
        <v>804</v>
      </c>
      <c r="J35" s="127">
        <f>IF(I35=0,"0,00",I35/SUM(I34:I36)*100)</f>
        <v>90.235690235690242</v>
      </c>
    </row>
    <row r="36" spans="1:10" x14ac:dyDescent="0.2">
      <c r="A36" s="245"/>
      <c r="B36" s="248"/>
      <c r="C36" s="133" t="s">
        <v>142</v>
      </c>
      <c r="D36" s="129" t="s">
        <v>126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43" t="s">
        <v>131</v>
      </c>
      <c r="B37" s="246"/>
      <c r="C37" s="134"/>
      <c r="D37" s="123" t="s">
        <v>123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44"/>
      <c r="B38" s="247"/>
      <c r="C38" s="122" t="s">
        <v>124</v>
      </c>
      <c r="D38" s="125" t="s">
        <v>125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44"/>
      <c r="B39" s="247"/>
      <c r="C39" s="128" t="s">
        <v>143</v>
      </c>
      <c r="D39" s="129" t="s">
        <v>126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44"/>
      <c r="B40" s="247"/>
      <c r="C40" s="132"/>
      <c r="D40" s="123" t="s">
        <v>123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44"/>
      <c r="B41" s="247"/>
      <c r="C41" s="122" t="s">
        <v>127</v>
      </c>
      <c r="D41" s="125" t="s">
        <v>125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44"/>
      <c r="B42" s="247"/>
      <c r="C42" s="128" t="s">
        <v>144</v>
      </c>
      <c r="D42" s="129" t="s">
        <v>126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44"/>
      <c r="B43" s="247"/>
      <c r="C43" s="132"/>
      <c r="D43" s="123" t="s">
        <v>123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44"/>
      <c r="B44" s="247"/>
      <c r="C44" s="122" t="s">
        <v>128</v>
      </c>
      <c r="D44" s="125" t="s">
        <v>125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45"/>
      <c r="B45" s="248"/>
      <c r="C45" s="133" t="s">
        <v>145</v>
      </c>
      <c r="D45" s="129" t="s">
        <v>126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.85546875" customWidth="1"/>
    <col min="22" max="25" width="4.7109375" customWidth="1"/>
    <col min="26" max="26" width="5.8554687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50" t="s">
        <v>92</v>
      </c>
      <c r="N2" s="250"/>
      <c r="O2" s="250"/>
      <c r="P2" s="250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50" t="s">
        <v>93</v>
      </c>
      <c r="N3" s="250"/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0"/>
      <c r="Z3" s="250"/>
      <c r="AA3" s="250"/>
      <c r="AB3" s="250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50" t="s">
        <v>94</v>
      </c>
      <c r="N4" s="250"/>
      <c r="O4" s="250"/>
      <c r="P4" s="250"/>
      <c r="Q4" s="250"/>
      <c r="R4" s="250"/>
      <c r="S4" s="250"/>
      <c r="T4" s="250"/>
      <c r="U4" s="250"/>
      <c r="V4" s="250"/>
      <c r="W4" s="250"/>
      <c r="X4" s="250"/>
      <c r="Y4" s="250"/>
      <c r="Z4" s="250"/>
      <c r="AA4" s="250"/>
      <c r="AB4" s="250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51" t="s">
        <v>95</v>
      </c>
      <c r="B8" s="251"/>
      <c r="C8" s="252" t="s">
        <v>96</v>
      </c>
      <c r="D8" s="252"/>
      <c r="E8" s="252"/>
      <c r="F8" s="252"/>
      <c r="G8" s="252"/>
      <c r="H8" s="252"/>
      <c r="I8" s="92"/>
      <c r="J8" s="92"/>
      <c r="K8" s="92"/>
      <c r="L8" s="251" t="s">
        <v>97</v>
      </c>
      <c r="M8" s="251"/>
      <c r="N8" s="251"/>
      <c r="O8" s="252" t="str">
        <f>'G-2'!D5</f>
        <v>CALLE 74 X CARRERA 44</v>
      </c>
      <c r="P8" s="252"/>
      <c r="Q8" s="252"/>
      <c r="R8" s="252"/>
      <c r="S8" s="252"/>
      <c r="T8" s="92"/>
      <c r="U8" s="92"/>
      <c r="V8" s="251" t="s">
        <v>98</v>
      </c>
      <c r="W8" s="251"/>
      <c r="X8" s="251"/>
      <c r="Y8" s="252">
        <f>'G-2'!L5</f>
        <v>1358</v>
      </c>
      <c r="Z8" s="252"/>
      <c r="AA8" s="252"/>
      <c r="AB8" s="92"/>
      <c r="AC8" s="92"/>
      <c r="AD8" s="92"/>
      <c r="AE8" s="92"/>
      <c r="AF8" s="92"/>
      <c r="AG8" s="92"/>
      <c r="AH8" s="251" t="s">
        <v>99</v>
      </c>
      <c r="AI8" s="251"/>
      <c r="AJ8" s="255">
        <f>'G-2'!S6</f>
        <v>43413</v>
      </c>
      <c r="AK8" s="255"/>
      <c r="AL8" s="255"/>
      <c r="AM8" s="25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9" t="s">
        <v>47</v>
      </c>
      <c r="E10" s="249"/>
      <c r="F10" s="249"/>
      <c r="G10" s="249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9" t="s">
        <v>133</v>
      </c>
      <c r="T10" s="249"/>
      <c r="U10" s="249"/>
      <c r="V10" s="249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9" t="s">
        <v>49</v>
      </c>
      <c r="AI10" s="249"/>
      <c r="AJ10" s="249"/>
      <c r="AK10" s="249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100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56" t="s">
        <v>101</v>
      </c>
      <c r="U12" s="256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102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103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104</v>
      </c>
      <c r="B15" s="151"/>
      <c r="C15" s="152" t="s">
        <v>105</v>
      </c>
      <c r="D15" s="153">
        <f>DIRECCIONALIDAD!J10/100</f>
        <v>0</v>
      </c>
      <c r="E15" s="152"/>
      <c r="F15" s="152" t="s">
        <v>106</v>
      </c>
      <c r="G15" s="153">
        <f>DIRECCIONALIDAD!J11/100</f>
        <v>0</v>
      </c>
      <c r="H15" s="152"/>
      <c r="I15" s="152" t="s">
        <v>107</v>
      </c>
      <c r="J15" s="153">
        <f>DIRECCIONALIDAD!J12/100</f>
        <v>0</v>
      </c>
      <c r="K15" s="154"/>
      <c r="L15" s="148"/>
      <c r="M15" s="151"/>
      <c r="N15" s="152"/>
      <c r="O15" s="152" t="s">
        <v>105</v>
      </c>
      <c r="P15" s="153">
        <f>DIRECCIONALIDAD!J13/100</f>
        <v>0</v>
      </c>
      <c r="Q15" s="152"/>
      <c r="R15" s="152"/>
      <c r="S15" s="152"/>
      <c r="T15" s="152" t="s">
        <v>106</v>
      </c>
      <c r="U15" s="153">
        <f>DIRECCIONALIDAD!J14/100</f>
        <v>0</v>
      </c>
      <c r="V15" s="152"/>
      <c r="W15" s="152"/>
      <c r="X15" s="152"/>
      <c r="Y15" s="152" t="s">
        <v>107</v>
      </c>
      <c r="Z15" s="153">
        <f>DIRECCIONALIDAD!J15/100</f>
        <v>0</v>
      </c>
      <c r="AA15" s="152"/>
      <c r="AB15" s="154"/>
      <c r="AC15" s="148"/>
      <c r="AD15" s="151"/>
      <c r="AE15" s="152" t="s">
        <v>105</v>
      </c>
      <c r="AF15" s="153">
        <f>DIRECCIONALIDAD!J16/100</f>
        <v>0</v>
      </c>
      <c r="AG15" s="152"/>
      <c r="AH15" s="152"/>
      <c r="AI15" s="152"/>
      <c r="AJ15" s="152" t="s">
        <v>106</v>
      </c>
      <c r="AK15" s="153">
        <f>DIRECCIONALIDAD!J17/100</f>
        <v>0</v>
      </c>
      <c r="AL15" s="152"/>
      <c r="AM15" s="152"/>
      <c r="AN15" s="152" t="s">
        <v>107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8" t="s">
        <v>152</v>
      </c>
      <c r="B16" s="169">
        <f>MAX(B14:K14)</f>
        <v>0</v>
      </c>
      <c r="C16" s="152" t="s">
        <v>105</v>
      </c>
      <c r="D16" s="170">
        <f>+B16*D15</f>
        <v>0</v>
      </c>
      <c r="E16" s="152"/>
      <c r="F16" s="152" t="s">
        <v>106</v>
      </c>
      <c r="G16" s="170">
        <f>+B16*G15</f>
        <v>0</v>
      </c>
      <c r="H16" s="152"/>
      <c r="I16" s="152" t="s">
        <v>107</v>
      </c>
      <c r="J16" s="170">
        <f>+B16*J15</f>
        <v>0</v>
      </c>
      <c r="K16" s="154"/>
      <c r="L16" s="148"/>
      <c r="M16" s="169">
        <f>MAX(M14:AB14)</f>
        <v>0</v>
      </c>
      <c r="N16" s="152"/>
      <c r="O16" s="152" t="s">
        <v>105</v>
      </c>
      <c r="P16" s="171">
        <f>+M16*P15</f>
        <v>0</v>
      </c>
      <c r="Q16" s="152"/>
      <c r="R16" s="152"/>
      <c r="S16" s="152"/>
      <c r="T16" s="152" t="s">
        <v>106</v>
      </c>
      <c r="U16" s="171">
        <f>+M16*U15</f>
        <v>0</v>
      </c>
      <c r="V16" s="152"/>
      <c r="W16" s="152"/>
      <c r="X16" s="152"/>
      <c r="Y16" s="152" t="s">
        <v>107</v>
      </c>
      <c r="Z16" s="171">
        <f>+M16*Z15</f>
        <v>0</v>
      </c>
      <c r="AA16" s="152"/>
      <c r="AB16" s="154"/>
      <c r="AC16" s="148"/>
      <c r="AD16" s="169">
        <f>MAX(AD14:AO14)</f>
        <v>0</v>
      </c>
      <c r="AE16" s="152" t="s">
        <v>105</v>
      </c>
      <c r="AF16" s="170">
        <f>+AD16*AF15</f>
        <v>0</v>
      </c>
      <c r="AG16" s="152"/>
      <c r="AH16" s="152"/>
      <c r="AI16" s="152"/>
      <c r="AJ16" s="152" t="s">
        <v>106</v>
      </c>
      <c r="AK16" s="170">
        <f>+AD16*AK15</f>
        <v>0</v>
      </c>
      <c r="AL16" s="152"/>
      <c r="AM16" s="152"/>
      <c r="AN16" s="152" t="s">
        <v>107</v>
      </c>
      <c r="AO16" s="172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53" t="s">
        <v>101</v>
      </c>
      <c r="U17" s="253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102</v>
      </c>
      <c r="B18" s="149">
        <f>'G-2'!F10</f>
        <v>338</v>
      </c>
      <c r="C18" s="149">
        <f>'G-2'!F11</f>
        <v>372.5</v>
      </c>
      <c r="D18" s="149">
        <f>'G-2'!F12</f>
        <v>338.5</v>
      </c>
      <c r="E18" s="149">
        <f>'G-2'!F13</f>
        <v>367.5</v>
      </c>
      <c r="F18" s="149">
        <f>'G-2'!F14</f>
        <v>308</v>
      </c>
      <c r="G18" s="149">
        <f>'G-2'!F15</f>
        <v>252</v>
      </c>
      <c r="H18" s="149">
        <f>'G-2'!F16</f>
        <v>293.5</v>
      </c>
      <c r="I18" s="149">
        <f>'G-2'!F17</f>
        <v>234</v>
      </c>
      <c r="J18" s="149">
        <f>'G-2'!F18</f>
        <v>312</v>
      </c>
      <c r="K18" s="149">
        <f>'G-2'!F19</f>
        <v>289</v>
      </c>
      <c r="L18" s="150"/>
      <c r="M18" s="149">
        <f>'G-2'!F20</f>
        <v>256</v>
      </c>
      <c r="N18" s="149">
        <f>'G-2'!F21</f>
        <v>242</v>
      </c>
      <c r="O18" s="149">
        <f>'G-2'!F22</f>
        <v>250</v>
      </c>
      <c r="P18" s="149">
        <f>'G-2'!M10</f>
        <v>196</v>
      </c>
      <c r="Q18" s="149">
        <f>'G-2'!M11</f>
        <v>275</v>
      </c>
      <c r="R18" s="149">
        <f>'G-2'!M12</f>
        <v>207.5</v>
      </c>
      <c r="S18" s="149">
        <f>'G-2'!M13</f>
        <v>277.5</v>
      </c>
      <c r="T18" s="149">
        <f>'G-2'!M14</f>
        <v>194.5</v>
      </c>
      <c r="U18" s="149">
        <f>'G-2'!M15</f>
        <v>198</v>
      </c>
      <c r="V18" s="149">
        <f>'G-2'!M16</f>
        <v>217</v>
      </c>
      <c r="W18" s="149">
        <f>'G-2'!M17</f>
        <v>252</v>
      </c>
      <c r="X18" s="149">
        <f>'G-2'!M18</f>
        <v>276.5</v>
      </c>
      <c r="Y18" s="149">
        <f>'G-2'!M19</f>
        <v>274.5</v>
      </c>
      <c r="Z18" s="149">
        <f>'G-2'!M20</f>
        <v>289</v>
      </c>
      <c r="AA18" s="149">
        <f>'G-2'!M21</f>
        <v>273</v>
      </c>
      <c r="AB18" s="149">
        <f>'G-2'!M22</f>
        <v>247.5</v>
      </c>
      <c r="AC18" s="150"/>
      <c r="AD18" s="149">
        <f>'G-2'!T10</f>
        <v>234.5</v>
      </c>
      <c r="AE18" s="149">
        <f>'G-2'!T11</f>
        <v>230.5</v>
      </c>
      <c r="AF18" s="149">
        <f>'G-2'!T12</f>
        <v>236.5</v>
      </c>
      <c r="AG18" s="149">
        <f>'G-2'!T13</f>
        <v>232</v>
      </c>
      <c r="AH18" s="149">
        <f>'G-2'!T14</f>
        <v>253.5</v>
      </c>
      <c r="AI18" s="149">
        <f>'G-2'!T15</f>
        <v>241.5</v>
      </c>
      <c r="AJ18" s="149">
        <f>'G-2'!T16</f>
        <v>234</v>
      </c>
      <c r="AK18" s="149">
        <f>'G-2'!T17</f>
        <v>291.5</v>
      </c>
      <c r="AL18" s="149">
        <f>'G-2'!T18</f>
        <v>231</v>
      </c>
      <c r="AM18" s="149">
        <f>'G-2'!T19</f>
        <v>224.5</v>
      </c>
      <c r="AN18" s="149">
        <f>'G-2'!T20</f>
        <v>191.5</v>
      </c>
      <c r="AO18" s="149">
        <f>'G-2'!T21</f>
        <v>203.5</v>
      </c>
      <c r="AP18" s="101"/>
      <c r="AQ18" s="101"/>
      <c r="AR18" s="101"/>
      <c r="AS18" s="101"/>
      <c r="AT18" s="101"/>
      <c r="AU18" s="101">
        <f t="shared" ref="AU18:BA18" si="6">E19</f>
        <v>1416.5</v>
      </c>
      <c r="AV18" s="101">
        <f t="shared" si="6"/>
        <v>1386.5</v>
      </c>
      <c r="AW18" s="101">
        <f t="shared" si="6"/>
        <v>1266</v>
      </c>
      <c r="AX18" s="101">
        <f t="shared" si="6"/>
        <v>1221</v>
      </c>
      <c r="AY18" s="101">
        <f t="shared" si="6"/>
        <v>1087.5</v>
      </c>
      <c r="AZ18" s="101">
        <f t="shared" si="6"/>
        <v>1091.5</v>
      </c>
      <c r="BA18" s="101">
        <f t="shared" si="6"/>
        <v>1128.5</v>
      </c>
      <c r="BB18" s="101"/>
      <c r="BC18" s="101"/>
      <c r="BD18" s="101"/>
      <c r="BE18" s="101">
        <f t="shared" ref="BE18:BQ18" si="7">P19</f>
        <v>944</v>
      </c>
      <c r="BF18" s="101">
        <f t="shared" si="7"/>
        <v>963</v>
      </c>
      <c r="BG18" s="101">
        <f t="shared" si="7"/>
        <v>928.5</v>
      </c>
      <c r="BH18" s="101">
        <f t="shared" si="7"/>
        <v>956</v>
      </c>
      <c r="BI18" s="101">
        <f t="shared" si="7"/>
        <v>954.5</v>
      </c>
      <c r="BJ18" s="101">
        <f t="shared" si="7"/>
        <v>877.5</v>
      </c>
      <c r="BK18" s="101">
        <f t="shared" si="7"/>
        <v>887</v>
      </c>
      <c r="BL18" s="101">
        <f t="shared" si="7"/>
        <v>861.5</v>
      </c>
      <c r="BM18" s="101">
        <f t="shared" si="7"/>
        <v>943.5</v>
      </c>
      <c r="BN18" s="101">
        <f t="shared" si="7"/>
        <v>1020</v>
      </c>
      <c r="BO18" s="101">
        <f t="shared" si="7"/>
        <v>1092</v>
      </c>
      <c r="BP18" s="101">
        <f t="shared" si="7"/>
        <v>1113</v>
      </c>
      <c r="BQ18" s="101">
        <f t="shared" si="7"/>
        <v>1084</v>
      </c>
      <c r="BR18" s="101"/>
      <c r="BS18" s="101"/>
      <c r="BT18" s="101"/>
      <c r="BU18" s="101">
        <f t="shared" ref="BU18:CC18" si="8">AG19</f>
        <v>933.5</v>
      </c>
      <c r="BV18" s="101">
        <f t="shared" si="8"/>
        <v>952.5</v>
      </c>
      <c r="BW18" s="101">
        <f t="shared" si="8"/>
        <v>963.5</v>
      </c>
      <c r="BX18" s="101">
        <f t="shared" si="8"/>
        <v>961</v>
      </c>
      <c r="BY18" s="101">
        <f t="shared" si="8"/>
        <v>1020.5</v>
      </c>
      <c r="BZ18" s="101">
        <f t="shared" si="8"/>
        <v>998</v>
      </c>
      <c r="CA18" s="101">
        <f t="shared" si="8"/>
        <v>981</v>
      </c>
      <c r="CB18" s="101">
        <f t="shared" si="8"/>
        <v>938.5</v>
      </c>
      <c r="CC18" s="101">
        <f t="shared" si="8"/>
        <v>850.5</v>
      </c>
    </row>
    <row r="19" spans="1:81" ht="16.5" customHeight="1" x14ac:dyDescent="0.2">
      <c r="A19" s="100" t="s">
        <v>103</v>
      </c>
      <c r="B19" s="149"/>
      <c r="C19" s="149"/>
      <c r="D19" s="149"/>
      <c r="E19" s="149">
        <f>B18+C18+D18+E18</f>
        <v>1416.5</v>
      </c>
      <c r="F19" s="149">
        <f t="shared" ref="F19:K19" si="9">C18+D18+E18+F18</f>
        <v>1386.5</v>
      </c>
      <c r="G19" s="149">
        <f t="shared" si="9"/>
        <v>1266</v>
      </c>
      <c r="H19" s="149">
        <f t="shared" si="9"/>
        <v>1221</v>
      </c>
      <c r="I19" s="149">
        <f t="shared" si="9"/>
        <v>1087.5</v>
      </c>
      <c r="J19" s="149">
        <f t="shared" si="9"/>
        <v>1091.5</v>
      </c>
      <c r="K19" s="149">
        <f t="shared" si="9"/>
        <v>1128.5</v>
      </c>
      <c r="L19" s="150"/>
      <c r="M19" s="149"/>
      <c r="N19" s="149"/>
      <c r="O19" s="149"/>
      <c r="P19" s="149">
        <f>M18+N18+O18+P18</f>
        <v>944</v>
      </c>
      <c r="Q19" s="149">
        <f t="shared" ref="Q19:AB19" si="10">N18+O18+P18+Q18</f>
        <v>963</v>
      </c>
      <c r="R19" s="149">
        <f t="shared" si="10"/>
        <v>928.5</v>
      </c>
      <c r="S19" s="149">
        <f t="shared" si="10"/>
        <v>956</v>
      </c>
      <c r="T19" s="149">
        <f t="shared" si="10"/>
        <v>954.5</v>
      </c>
      <c r="U19" s="149">
        <f t="shared" si="10"/>
        <v>877.5</v>
      </c>
      <c r="V19" s="149">
        <f t="shared" si="10"/>
        <v>887</v>
      </c>
      <c r="W19" s="149">
        <f t="shared" si="10"/>
        <v>861.5</v>
      </c>
      <c r="X19" s="149">
        <f t="shared" si="10"/>
        <v>943.5</v>
      </c>
      <c r="Y19" s="149">
        <f t="shared" si="10"/>
        <v>1020</v>
      </c>
      <c r="Z19" s="149">
        <f t="shared" si="10"/>
        <v>1092</v>
      </c>
      <c r="AA19" s="149">
        <f t="shared" si="10"/>
        <v>1113</v>
      </c>
      <c r="AB19" s="149">
        <f t="shared" si="10"/>
        <v>1084</v>
      </c>
      <c r="AC19" s="150"/>
      <c r="AD19" s="149"/>
      <c r="AE19" s="149"/>
      <c r="AF19" s="149"/>
      <c r="AG19" s="149">
        <f>AD18+AE18+AF18+AG18</f>
        <v>933.5</v>
      </c>
      <c r="AH19" s="149">
        <f t="shared" ref="AH19:AO19" si="11">AE18+AF18+AG18+AH18</f>
        <v>952.5</v>
      </c>
      <c r="AI19" s="149">
        <f t="shared" si="11"/>
        <v>963.5</v>
      </c>
      <c r="AJ19" s="149">
        <f t="shared" si="11"/>
        <v>961</v>
      </c>
      <c r="AK19" s="149">
        <f t="shared" si="11"/>
        <v>1020.5</v>
      </c>
      <c r="AL19" s="149">
        <f t="shared" si="11"/>
        <v>998</v>
      </c>
      <c r="AM19" s="149">
        <f t="shared" si="11"/>
        <v>981</v>
      </c>
      <c r="AN19" s="149">
        <f t="shared" si="11"/>
        <v>938.5</v>
      </c>
      <c r="AO19" s="149">
        <f t="shared" si="11"/>
        <v>850.5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104</v>
      </c>
      <c r="B20" s="151"/>
      <c r="C20" s="152" t="s">
        <v>105</v>
      </c>
      <c r="D20" s="153">
        <f>DIRECCIONALIDAD!J19/100</f>
        <v>0</v>
      </c>
      <c r="E20" s="152"/>
      <c r="F20" s="152" t="s">
        <v>106</v>
      </c>
      <c r="G20" s="153">
        <f>DIRECCIONALIDAD!J20/100</f>
        <v>0.67681895093062605</v>
      </c>
      <c r="H20" s="152"/>
      <c r="I20" s="152" t="s">
        <v>107</v>
      </c>
      <c r="J20" s="153">
        <f>DIRECCIONALIDAD!J21/100</f>
        <v>0.32318104906937395</v>
      </c>
      <c r="K20" s="154"/>
      <c r="L20" s="148"/>
      <c r="M20" s="151"/>
      <c r="N20" s="152"/>
      <c r="O20" s="152" t="s">
        <v>105</v>
      </c>
      <c r="P20" s="153">
        <f>DIRECCIONALIDAD!J22/100</f>
        <v>0</v>
      </c>
      <c r="Q20" s="152"/>
      <c r="R20" s="152"/>
      <c r="S20" s="152"/>
      <c r="T20" s="152" t="s">
        <v>106</v>
      </c>
      <c r="U20" s="153">
        <f>DIRECCIONALIDAD!J23/100</f>
        <v>0.71102661596958172</v>
      </c>
      <c r="V20" s="152"/>
      <c r="W20" s="152"/>
      <c r="X20" s="152"/>
      <c r="Y20" s="152" t="s">
        <v>107</v>
      </c>
      <c r="Z20" s="153">
        <f>DIRECCIONALIDAD!J24/100</f>
        <v>0.28897338403041822</v>
      </c>
      <c r="AA20" s="152"/>
      <c r="AB20" s="154"/>
      <c r="AC20" s="148"/>
      <c r="AD20" s="151"/>
      <c r="AE20" s="152" t="s">
        <v>105</v>
      </c>
      <c r="AF20" s="153">
        <f>DIRECCIONALIDAD!J25/100</f>
        <v>0</v>
      </c>
      <c r="AG20" s="152"/>
      <c r="AH20" s="152"/>
      <c r="AI20" s="152"/>
      <c r="AJ20" s="152" t="s">
        <v>106</v>
      </c>
      <c r="AK20" s="153">
        <f>DIRECCIONALIDAD!J26/100</f>
        <v>0.68354430379746833</v>
      </c>
      <c r="AL20" s="152"/>
      <c r="AM20" s="152"/>
      <c r="AN20" s="152" t="s">
        <v>107</v>
      </c>
      <c r="AO20" s="155">
        <f>DIRECCIONALIDAD!J27/100</f>
        <v>0.31645569620253167</v>
      </c>
      <c r="AP20" s="92"/>
      <c r="AQ20" s="92"/>
      <c r="AR20" s="92"/>
      <c r="AS20" s="92"/>
      <c r="AT20" s="92"/>
      <c r="AU20" s="92">
        <f t="shared" ref="AU20:BA20" si="15">E24</f>
        <v>1244</v>
      </c>
      <c r="AV20" s="92">
        <f t="shared" si="15"/>
        <v>1233.5</v>
      </c>
      <c r="AW20" s="92">
        <f t="shared" si="15"/>
        <v>1282.5</v>
      </c>
      <c r="AX20" s="92">
        <f t="shared" si="15"/>
        <v>1271.5</v>
      </c>
      <c r="AY20" s="92">
        <f t="shared" si="15"/>
        <v>1308</v>
      </c>
      <c r="AZ20" s="92">
        <f t="shared" si="15"/>
        <v>1318.5</v>
      </c>
      <c r="BA20" s="92">
        <f t="shared" si="15"/>
        <v>1314.5</v>
      </c>
      <c r="BB20" s="92"/>
      <c r="BC20" s="92"/>
      <c r="BD20" s="92"/>
      <c r="BE20" s="92">
        <f t="shared" ref="BE20:BQ20" si="16">P24</f>
        <v>1546.5</v>
      </c>
      <c r="BF20" s="92">
        <f t="shared" si="16"/>
        <v>1573.5</v>
      </c>
      <c r="BG20" s="92">
        <f t="shared" si="16"/>
        <v>1607</v>
      </c>
      <c r="BH20" s="92">
        <f t="shared" si="16"/>
        <v>1630.5</v>
      </c>
      <c r="BI20" s="92">
        <f t="shared" si="16"/>
        <v>1562.5</v>
      </c>
      <c r="BJ20" s="92">
        <f t="shared" si="16"/>
        <v>1513.5</v>
      </c>
      <c r="BK20" s="92">
        <f t="shared" si="16"/>
        <v>1438.5</v>
      </c>
      <c r="BL20" s="92">
        <f t="shared" si="16"/>
        <v>1415.5</v>
      </c>
      <c r="BM20" s="92">
        <f t="shared" si="16"/>
        <v>1424.5</v>
      </c>
      <c r="BN20" s="92">
        <f t="shared" si="16"/>
        <v>1406</v>
      </c>
      <c r="BO20" s="92">
        <f t="shared" si="16"/>
        <v>1414</v>
      </c>
      <c r="BP20" s="92">
        <f t="shared" si="16"/>
        <v>1408.5</v>
      </c>
      <c r="BQ20" s="92">
        <f t="shared" si="16"/>
        <v>1414</v>
      </c>
      <c r="BR20" s="92"/>
      <c r="BS20" s="92"/>
      <c r="BT20" s="92"/>
      <c r="BU20" s="92">
        <f t="shared" ref="BU20:CC20" si="17">AG24</f>
        <v>1614.5</v>
      </c>
      <c r="BV20" s="92">
        <f t="shared" si="17"/>
        <v>1639.5</v>
      </c>
      <c r="BW20" s="92">
        <f t="shared" si="17"/>
        <v>1667.5</v>
      </c>
      <c r="BX20" s="92">
        <f t="shared" si="17"/>
        <v>1622.5</v>
      </c>
      <c r="BY20" s="92">
        <f t="shared" si="17"/>
        <v>1576</v>
      </c>
      <c r="BZ20" s="92">
        <f t="shared" si="17"/>
        <v>1553.5</v>
      </c>
      <c r="CA20" s="92">
        <f t="shared" si="17"/>
        <v>1602.5</v>
      </c>
      <c r="CB20" s="92">
        <f t="shared" si="17"/>
        <v>1633</v>
      </c>
      <c r="CC20" s="92">
        <f t="shared" si="17"/>
        <v>1688</v>
      </c>
    </row>
    <row r="21" spans="1:81" ht="16.5" customHeight="1" x14ac:dyDescent="0.2">
      <c r="A21" s="168" t="s">
        <v>152</v>
      </c>
      <c r="B21" s="169">
        <f>MAX(B19:K19)</f>
        <v>1416.5</v>
      </c>
      <c r="C21" s="152" t="s">
        <v>105</v>
      </c>
      <c r="D21" s="170">
        <f>+B21*D20</f>
        <v>0</v>
      </c>
      <c r="E21" s="152"/>
      <c r="F21" s="152" t="s">
        <v>106</v>
      </c>
      <c r="G21" s="170">
        <f>+B21*G20</f>
        <v>958.71404399323183</v>
      </c>
      <c r="H21" s="152"/>
      <c r="I21" s="152" t="s">
        <v>107</v>
      </c>
      <c r="J21" s="170">
        <f>+B21*J20</f>
        <v>457.78595600676817</v>
      </c>
      <c r="K21" s="154"/>
      <c r="L21" s="148"/>
      <c r="M21" s="169">
        <f>MAX(M19:AB19)</f>
        <v>1113</v>
      </c>
      <c r="N21" s="152"/>
      <c r="O21" s="152" t="s">
        <v>105</v>
      </c>
      <c r="P21" s="171">
        <f>+M21*P20</f>
        <v>0</v>
      </c>
      <c r="Q21" s="152"/>
      <c r="R21" s="152"/>
      <c r="S21" s="152"/>
      <c r="T21" s="152" t="s">
        <v>106</v>
      </c>
      <c r="U21" s="171">
        <f>+M21*U20</f>
        <v>791.37262357414443</v>
      </c>
      <c r="V21" s="152"/>
      <c r="W21" s="152"/>
      <c r="X21" s="152"/>
      <c r="Y21" s="152" t="s">
        <v>107</v>
      </c>
      <c r="Z21" s="171">
        <f>+M21*Z20</f>
        <v>321.62737642585546</v>
      </c>
      <c r="AA21" s="152"/>
      <c r="AB21" s="154"/>
      <c r="AC21" s="148"/>
      <c r="AD21" s="169">
        <f>MAX(AD19:AO19)</f>
        <v>1020.5</v>
      </c>
      <c r="AE21" s="152" t="s">
        <v>105</v>
      </c>
      <c r="AF21" s="170">
        <f>+AD21*AF20</f>
        <v>0</v>
      </c>
      <c r="AG21" s="152"/>
      <c r="AH21" s="152"/>
      <c r="AI21" s="152"/>
      <c r="AJ21" s="152" t="s">
        <v>106</v>
      </c>
      <c r="AK21" s="170">
        <f>+AD21*AK20</f>
        <v>697.55696202531647</v>
      </c>
      <c r="AL21" s="152"/>
      <c r="AM21" s="152"/>
      <c r="AN21" s="152" t="s">
        <v>107</v>
      </c>
      <c r="AO21" s="172">
        <f>+AD21*AO20</f>
        <v>322.94303797468359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53" t="s">
        <v>101</v>
      </c>
      <c r="U22" s="253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2660.5</v>
      </c>
      <c r="AV22" s="92">
        <f t="shared" si="18"/>
        <v>2620</v>
      </c>
      <c r="AW22" s="92">
        <f t="shared" si="18"/>
        <v>2548.5</v>
      </c>
      <c r="AX22" s="92">
        <f t="shared" si="18"/>
        <v>2492.5</v>
      </c>
      <c r="AY22" s="92">
        <f t="shared" si="18"/>
        <v>2395.5</v>
      </c>
      <c r="AZ22" s="92">
        <f t="shared" si="18"/>
        <v>2410</v>
      </c>
      <c r="BA22" s="92">
        <f t="shared" si="18"/>
        <v>2443</v>
      </c>
      <c r="BB22" s="92"/>
      <c r="BC22" s="92"/>
      <c r="BD22" s="92"/>
      <c r="BE22" s="92">
        <f t="shared" ref="BE22:BQ22" si="19">P34</f>
        <v>2490.5</v>
      </c>
      <c r="BF22" s="92">
        <f t="shared" si="19"/>
        <v>2536.5</v>
      </c>
      <c r="BG22" s="92">
        <f t="shared" si="19"/>
        <v>2535.5</v>
      </c>
      <c r="BH22" s="92">
        <f t="shared" si="19"/>
        <v>2586.5</v>
      </c>
      <c r="BI22" s="92">
        <f t="shared" si="19"/>
        <v>2517</v>
      </c>
      <c r="BJ22" s="92">
        <f t="shared" si="19"/>
        <v>2391</v>
      </c>
      <c r="BK22" s="92">
        <f t="shared" si="19"/>
        <v>2325.5</v>
      </c>
      <c r="BL22" s="92">
        <f t="shared" si="19"/>
        <v>2277</v>
      </c>
      <c r="BM22" s="92">
        <f t="shared" si="19"/>
        <v>2368</v>
      </c>
      <c r="BN22" s="92">
        <f t="shared" si="19"/>
        <v>2426</v>
      </c>
      <c r="BO22" s="92">
        <f t="shared" si="19"/>
        <v>2506</v>
      </c>
      <c r="BP22" s="92">
        <f t="shared" si="19"/>
        <v>2521.5</v>
      </c>
      <c r="BQ22" s="92">
        <f t="shared" si="19"/>
        <v>2498</v>
      </c>
      <c r="BR22" s="92"/>
      <c r="BS22" s="92"/>
      <c r="BT22" s="92"/>
      <c r="BU22" s="92">
        <f t="shared" ref="BU22:CC22" si="20">AG34</f>
        <v>2548</v>
      </c>
      <c r="BV22" s="92">
        <f t="shared" si="20"/>
        <v>2592</v>
      </c>
      <c r="BW22" s="92">
        <f t="shared" si="20"/>
        <v>2631</v>
      </c>
      <c r="BX22" s="92">
        <f t="shared" si="20"/>
        <v>2583.5</v>
      </c>
      <c r="BY22" s="92">
        <f t="shared" si="20"/>
        <v>2596.5</v>
      </c>
      <c r="BZ22" s="92">
        <f t="shared" si="20"/>
        <v>2551.5</v>
      </c>
      <c r="CA22" s="92">
        <f t="shared" si="20"/>
        <v>2583.5</v>
      </c>
      <c r="CB22" s="92">
        <f t="shared" si="20"/>
        <v>2571.5</v>
      </c>
      <c r="CC22" s="92">
        <f t="shared" si="20"/>
        <v>2538.5</v>
      </c>
    </row>
    <row r="23" spans="1:81" ht="16.5" customHeight="1" x14ac:dyDescent="0.2">
      <c r="A23" s="100" t="s">
        <v>102</v>
      </c>
      <c r="B23" s="149">
        <f>'G-3'!F10</f>
        <v>320</v>
      </c>
      <c r="C23" s="149">
        <f>'G-3'!F11</f>
        <v>304.5</v>
      </c>
      <c r="D23" s="149">
        <f>'G-3'!F12</f>
        <v>296.5</v>
      </c>
      <c r="E23" s="149">
        <f>'G-3'!F13</f>
        <v>323</v>
      </c>
      <c r="F23" s="149">
        <f>'G-3'!F14</f>
        <v>309.5</v>
      </c>
      <c r="G23" s="149">
        <f>'G-3'!F15</f>
        <v>353.5</v>
      </c>
      <c r="H23" s="149">
        <f>'G-3'!F16</f>
        <v>285.5</v>
      </c>
      <c r="I23" s="149">
        <f>'G-3'!F17</f>
        <v>359.5</v>
      </c>
      <c r="J23" s="149">
        <f>'G-3'!F18</f>
        <v>320</v>
      </c>
      <c r="K23" s="149">
        <f>'G-3'!F19</f>
        <v>349.5</v>
      </c>
      <c r="L23" s="150"/>
      <c r="M23" s="149">
        <f>'G-3'!F20</f>
        <v>384</v>
      </c>
      <c r="N23" s="149">
        <f>'G-3'!F21</f>
        <v>400</v>
      </c>
      <c r="O23" s="149">
        <f>'G-3'!F22</f>
        <v>356</v>
      </c>
      <c r="P23" s="149">
        <f>'G-3'!M10</f>
        <v>406.5</v>
      </c>
      <c r="Q23" s="149">
        <f>'G-3'!M11</f>
        <v>411</v>
      </c>
      <c r="R23" s="149">
        <f>'G-3'!M12</f>
        <v>433.5</v>
      </c>
      <c r="S23" s="149">
        <f>'G-3'!M13</f>
        <v>379.5</v>
      </c>
      <c r="T23" s="149">
        <f>'G-3'!M14</f>
        <v>338.5</v>
      </c>
      <c r="U23" s="149">
        <f>'G-3'!M15</f>
        <v>362</v>
      </c>
      <c r="V23" s="149">
        <f>'G-3'!M16</f>
        <v>358.5</v>
      </c>
      <c r="W23" s="149">
        <f>'G-3'!M17</f>
        <v>356.5</v>
      </c>
      <c r="X23" s="149">
        <f>'G-3'!M18</f>
        <v>347.5</v>
      </c>
      <c r="Y23" s="149">
        <f>'G-3'!M19</f>
        <v>343.5</v>
      </c>
      <c r="Z23" s="149">
        <f>'G-3'!M20</f>
        <v>366.5</v>
      </c>
      <c r="AA23" s="149">
        <f>'G-3'!M21</f>
        <v>351</v>
      </c>
      <c r="AB23" s="149">
        <f>'G-3'!M22</f>
        <v>353</v>
      </c>
      <c r="AC23" s="150"/>
      <c r="AD23" s="149">
        <f>'G-3'!T10</f>
        <v>382</v>
      </c>
      <c r="AE23" s="149">
        <f>'G-3'!T11</f>
        <v>397</v>
      </c>
      <c r="AF23" s="149">
        <f>'G-3'!T12</f>
        <v>431.5</v>
      </c>
      <c r="AG23" s="149">
        <f>'G-3'!T13</f>
        <v>404</v>
      </c>
      <c r="AH23" s="149">
        <f>'G-3'!T14</f>
        <v>407</v>
      </c>
      <c r="AI23" s="149">
        <f>'G-3'!T15</f>
        <v>425</v>
      </c>
      <c r="AJ23" s="149">
        <f>'G-3'!T16</f>
        <v>386.5</v>
      </c>
      <c r="AK23" s="149">
        <f>'G-3'!T17</f>
        <v>357.5</v>
      </c>
      <c r="AL23" s="149">
        <f>'G-3'!T18</f>
        <v>384.5</v>
      </c>
      <c r="AM23" s="149">
        <f>'G-3'!T19</f>
        <v>474</v>
      </c>
      <c r="AN23" s="149">
        <f>'G-3'!T20</f>
        <v>417</v>
      </c>
      <c r="AO23" s="149">
        <f>'G-3'!T21</f>
        <v>412.5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103</v>
      </c>
      <c r="B24" s="149"/>
      <c r="C24" s="149"/>
      <c r="D24" s="149"/>
      <c r="E24" s="149">
        <f>B23+C23+D23+E23</f>
        <v>1244</v>
      </c>
      <c r="F24" s="149">
        <f t="shared" ref="F24:K24" si="21">C23+D23+E23+F23</f>
        <v>1233.5</v>
      </c>
      <c r="G24" s="149">
        <f t="shared" si="21"/>
        <v>1282.5</v>
      </c>
      <c r="H24" s="149">
        <f t="shared" si="21"/>
        <v>1271.5</v>
      </c>
      <c r="I24" s="149">
        <f t="shared" si="21"/>
        <v>1308</v>
      </c>
      <c r="J24" s="149">
        <f t="shared" si="21"/>
        <v>1318.5</v>
      </c>
      <c r="K24" s="149">
        <f t="shared" si="21"/>
        <v>1314.5</v>
      </c>
      <c r="L24" s="150"/>
      <c r="M24" s="149"/>
      <c r="N24" s="149"/>
      <c r="O24" s="149"/>
      <c r="P24" s="149">
        <f>M23+N23+O23+P23</f>
        <v>1546.5</v>
      </c>
      <c r="Q24" s="149">
        <f t="shared" ref="Q24:AB24" si="22">N23+O23+P23+Q23</f>
        <v>1573.5</v>
      </c>
      <c r="R24" s="149">
        <f t="shared" si="22"/>
        <v>1607</v>
      </c>
      <c r="S24" s="149">
        <f t="shared" si="22"/>
        <v>1630.5</v>
      </c>
      <c r="T24" s="149">
        <f t="shared" si="22"/>
        <v>1562.5</v>
      </c>
      <c r="U24" s="149">
        <f t="shared" si="22"/>
        <v>1513.5</v>
      </c>
      <c r="V24" s="149">
        <f t="shared" si="22"/>
        <v>1438.5</v>
      </c>
      <c r="W24" s="149">
        <f t="shared" si="22"/>
        <v>1415.5</v>
      </c>
      <c r="X24" s="149">
        <f t="shared" si="22"/>
        <v>1424.5</v>
      </c>
      <c r="Y24" s="149">
        <f t="shared" si="22"/>
        <v>1406</v>
      </c>
      <c r="Z24" s="149">
        <f t="shared" si="22"/>
        <v>1414</v>
      </c>
      <c r="AA24" s="149">
        <f t="shared" si="22"/>
        <v>1408.5</v>
      </c>
      <c r="AB24" s="149">
        <f t="shared" si="22"/>
        <v>1414</v>
      </c>
      <c r="AC24" s="150"/>
      <c r="AD24" s="149"/>
      <c r="AE24" s="149"/>
      <c r="AF24" s="149"/>
      <c r="AG24" s="149">
        <f>AD23+AE23+AF23+AG23</f>
        <v>1614.5</v>
      </c>
      <c r="AH24" s="149">
        <f t="shared" ref="AH24:AO24" si="23">AE23+AF23+AG23+AH23</f>
        <v>1639.5</v>
      </c>
      <c r="AI24" s="149">
        <f t="shared" si="23"/>
        <v>1667.5</v>
      </c>
      <c r="AJ24" s="149">
        <f t="shared" si="23"/>
        <v>1622.5</v>
      </c>
      <c r="AK24" s="149">
        <f t="shared" si="23"/>
        <v>1576</v>
      </c>
      <c r="AL24" s="149">
        <f t="shared" si="23"/>
        <v>1553.5</v>
      </c>
      <c r="AM24" s="149">
        <f t="shared" si="23"/>
        <v>1602.5</v>
      </c>
      <c r="AN24" s="149">
        <f t="shared" si="23"/>
        <v>1633</v>
      </c>
      <c r="AO24" s="149">
        <f t="shared" si="23"/>
        <v>1688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104</v>
      </c>
      <c r="B25" s="151"/>
      <c r="C25" s="152" t="s">
        <v>105</v>
      </c>
      <c r="D25" s="153">
        <f>DIRECCIONALIDAD!J28/100</f>
        <v>8.3724569640062599E-2</v>
      </c>
      <c r="E25" s="152"/>
      <c r="F25" s="152" t="s">
        <v>106</v>
      </c>
      <c r="G25" s="153">
        <f>DIRECCIONALIDAD!J29/100</f>
        <v>0.91627543035993742</v>
      </c>
      <c r="H25" s="152"/>
      <c r="I25" s="152" t="s">
        <v>107</v>
      </c>
      <c r="J25" s="153">
        <f>DIRECCIONALIDAD!J30/100</f>
        <v>0</v>
      </c>
      <c r="K25" s="154"/>
      <c r="L25" s="148"/>
      <c r="M25" s="151"/>
      <c r="N25" s="152"/>
      <c r="O25" s="152" t="s">
        <v>105</v>
      </c>
      <c r="P25" s="153">
        <f>DIRECCIONALIDAD!J31/100</f>
        <v>0.13685015290519878</v>
      </c>
      <c r="Q25" s="152"/>
      <c r="R25" s="152"/>
      <c r="S25" s="152"/>
      <c r="T25" s="152" t="s">
        <v>106</v>
      </c>
      <c r="U25" s="153">
        <f>DIRECCIONALIDAD!J32/100</f>
        <v>0.86314984709480125</v>
      </c>
      <c r="V25" s="152"/>
      <c r="W25" s="152"/>
      <c r="X25" s="152"/>
      <c r="Y25" s="152" t="s">
        <v>107</v>
      </c>
      <c r="Z25" s="153">
        <f>DIRECCIONALIDAD!J33/100</f>
        <v>0</v>
      </c>
      <c r="AA25" s="152"/>
      <c r="AB25" s="152"/>
      <c r="AC25" s="148"/>
      <c r="AD25" s="151"/>
      <c r="AE25" s="152" t="s">
        <v>105</v>
      </c>
      <c r="AF25" s="153">
        <f>DIRECCIONALIDAD!J34/100</f>
        <v>9.7643097643097643E-2</v>
      </c>
      <c r="AG25" s="152"/>
      <c r="AH25" s="152"/>
      <c r="AI25" s="152"/>
      <c r="AJ25" s="152" t="s">
        <v>106</v>
      </c>
      <c r="AK25" s="153">
        <f>DIRECCIONALIDAD!J35/100</f>
        <v>0.90235690235690247</v>
      </c>
      <c r="AL25" s="152"/>
      <c r="AM25" s="152"/>
      <c r="AN25" s="152" t="s">
        <v>107</v>
      </c>
      <c r="AO25" s="153">
        <f>DIRECCIONALIDAD!J36/100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8" t="s">
        <v>152</v>
      </c>
      <c r="B26" s="169">
        <f>MAX(B24:K24)</f>
        <v>1318.5</v>
      </c>
      <c r="C26" s="152" t="s">
        <v>105</v>
      </c>
      <c r="D26" s="170">
        <f>+B26*D25</f>
        <v>110.39084507042254</v>
      </c>
      <c r="E26" s="152"/>
      <c r="F26" s="152" t="s">
        <v>106</v>
      </c>
      <c r="G26" s="170">
        <f>+B26*G25</f>
        <v>1208.1091549295775</v>
      </c>
      <c r="H26" s="152"/>
      <c r="I26" s="152" t="s">
        <v>107</v>
      </c>
      <c r="J26" s="170">
        <f>+B26*J25</f>
        <v>0</v>
      </c>
      <c r="K26" s="154"/>
      <c r="L26" s="148"/>
      <c r="M26" s="169">
        <f>MAX(M24:AB24)</f>
        <v>1630.5</v>
      </c>
      <c r="N26" s="152"/>
      <c r="O26" s="152" t="s">
        <v>105</v>
      </c>
      <c r="P26" s="171">
        <f>+M26*P25</f>
        <v>223.13417431192661</v>
      </c>
      <c r="Q26" s="152"/>
      <c r="R26" s="152"/>
      <c r="S26" s="152"/>
      <c r="T26" s="152" t="s">
        <v>106</v>
      </c>
      <c r="U26" s="171">
        <f>+M26*U25</f>
        <v>1407.3658256880735</v>
      </c>
      <c r="V26" s="152"/>
      <c r="W26" s="152"/>
      <c r="X26" s="152"/>
      <c r="Y26" s="152" t="s">
        <v>107</v>
      </c>
      <c r="Z26" s="171">
        <f>+M26*Z25</f>
        <v>0</v>
      </c>
      <c r="AA26" s="152"/>
      <c r="AB26" s="154"/>
      <c r="AC26" s="148"/>
      <c r="AD26" s="169">
        <f>MAX(AD24:AO24)</f>
        <v>1688</v>
      </c>
      <c r="AE26" s="152" t="s">
        <v>105</v>
      </c>
      <c r="AF26" s="170">
        <f>+AD26*AF25</f>
        <v>164.82154882154882</v>
      </c>
      <c r="AG26" s="152"/>
      <c r="AH26" s="152"/>
      <c r="AI26" s="152"/>
      <c r="AJ26" s="152" t="s">
        <v>106</v>
      </c>
      <c r="AK26" s="170">
        <f>+AD26*AK25</f>
        <v>1523.1784511784513</v>
      </c>
      <c r="AL26" s="152"/>
      <c r="AM26" s="152"/>
      <c r="AN26" s="152" t="s">
        <v>107</v>
      </c>
      <c r="AO26" s="172">
        <f>+AD26*AO25</f>
        <v>0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53" t="s">
        <v>101</v>
      </c>
      <c r="U27" s="253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102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50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50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103</v>
      </c>
      <c r="B29" s="149"/>
      <c r="C29" s="149"/>
      <c r="D29" s="149"/>
      <c r="E29" s="149">
        <f>B28+C28+D28+E28</f>
        <v>0</v>
      </c>
      <c r="F29" s="149">
        <f t="shared" ref="F29:K29" si="24">C28+D28+E28+F28</f>
        <v>0</v>
      </c>
      <c r="G29" s="149">
        <f t="shared" si="24"/>
        <v>0</v>
      </c>
      <c r="H29" s="149">
        <f t="shared" si="24"/>
        <v>0</v>
      </c>
      <c r="I29" s="149">
        <f t="shared" si="24"/>
        <v>0</v>
      </c>
      <c r="J29" s="149">
        <f t="shared" si="24"/>
        <v>0</v>
      </c>
      <c r="K29" s="149">
        <f t="shared" si="24"/>
        <v>0</v>
      </c>
      <c r="L29" s="150"/>
      <c r="M29" s="149"/>
      <c r="N29" s="149"/>
      <c r="O29" s="149"/>
      <c r="P29" s="149">
        <f>M28+N28+O28+P28</f>
        <v>0</v>
      </c>
      <c r="Q29" s="149">
        <f t="shared" ref="Q29:AB29" si="25">N28+O28+P28+Q28</f>
        <v>0</v>
      </c>
      <c r="R29" s="149">
        <f t="shared" si="25"/>
        <v>0</v>
      </c>
      <c r="S29" s="149">
        <f t="shared" si="25"/>
        <v>0</v>
      </c>
      <c r="T29" s="149">
        <f t="shared" si="25"/>
        <v>0</v>
      </c>
      <c r="U29" s="149">
        <f t="shared" si="25"/>
        <v>0</v>
      </c>
      <c r="V29" s="149">
        <f t="shared" si="25"/>
        <v>0</v>
      </c>
      <c r="W29" s="149">
        <f t="shared" si="25"/>
        <v>0</v>
      </c>
      <c r="X29" s="149">
        <f t="shared" si="25"/>
        <v>0</v>
      </c>
      <c r="Y29" s="149">
        <f t="shared" si="25"/>
        <v>0</v>
      </c>
      <c r="Z29" s="149">
        <f t="shared" si="25"/>
        <v>0</v>
      </c>
      <c r="AA29" s="149">
        <f t="shared" si="25"/>
        <v>0</v>
      </c>
      <c r="AB29" s="149">
        <f t="shared" si="25"/>
        <v>0</v>
      </c>
      <c r="AC29" s="150"/>
      <c r="AD29" s="149"/>
      <c r="AE29" s="149"/>
      <c r="AF29" s="149"/>
      <c r="AG29" s="149">
        <f>AD28+AE28+AF28+AG28</f>
        <v>0</v>
      </c>
      <c r="AH29" s="149">
        <f t="shared" ref="AH29:AO29" si="26">AE28+AF28+AG28+AH28</f>
        <v>0</v>
      </c>
      <c r="AI29" s="149">
        <f t="shared" si="26"/>
        <v>0</v>
      </c>
      <c r="AJ29" s="149">
        <f t="shared" si="26"/>
        <v>0</v>
      </c>
      <c r="AK29" s="149">
        <f t="shared" si="26"/>
        <v>0</v>
      </c>
      <c r="AL29" s="149">
        <f t="shared" si="26"/>
        <v>0</v>
      </c>
      <c r="AM29" s="149">
        <f t="shared" si="26"/>
        <v>0</v>
      </c>
      <c r="AN29" s="149">
        <f t="shared" si="26"/>
        <v>0</v>
      </c>
      <c r="AO29" s="149">
        <f t="shared" si="26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104</v>
      </c>
      <c r="B30" s="151"/>
      <c r="C30" s="152" t="s">
        <v>105</v>
      </c>
      <c r="D30" s="153">
        <f>DIRECCIONALIDAD!J37/100</f>
        <v>0</v>
      </c>
      <c r="E30" s="152"/>
      <c r="F30" s="152" t="s">
        <v>106</v>
      </c>
      <c r="G30" s="153">
        <f>DIRECCIONALIDAD!J38/100</f>
        <v>0</v>
      </c>
      <c r="H30" s="152"/>
      <c r="I30" s="152" t="s">
        <v>107</v>
      </c>
      <c r="J30" s="153">
        <f>DIRECCIONALIDAD!J39/100</f>
        <v>0</v>
      </c>
      <c r="K30" s="154"/>
      <c r="L30" s="148"/>
      <c r="M30" s="151"/>
      <c r="N30" s="152"/>
      <c r="O30" s="152" t="s">
        <v>105</v>
      </c>
      <c r="P30" s="153">
        <f>DIRECCIONALIDAD!J40/100</f>
        <v>0</v>
      </c>
      <c r="Q30" s="152"/>
      <c r="R30" s="152"/>
      <c r="S30" s="152"/>
      <c r="T30" s="152" t="s">
        <v>106</v>
      </c>
      <c r="U30" s="153">
        <f>DIRECCIONALIDAD!J41/100</f>
        <v>0</v>
      </c>
      <c r="V30" s="152"/>
      <c r="W30" s="152"/>
      <c r="X30" s="152"/>
      <c r="Y30" s="152" t="s">
        <v>107</v>
      </c>
      <c r="Z30" s="153">
        <f>DIRECCIONALIDAD!J42/100</f>
        <v>0</v>
      </c>
      <c r="AA30" s="152"/>
      <c r="AB30" s="154"/>
      <c r="AC30" s="148"/>
      <c r="AD30" s="151"/>
      <c r="AE30" s="152" t="s">
        <v>105</v>
      </c>
      <c r="AF30" s="153">
        <f>DIRECCIONALIDAD!J43/100</f>
        <v>0</v>
      </c>
      <c r="AG30" s="152"/>
      <c r="AH30" s="152"/>
      <c r="AI30" s="152"/>
      <c r="AJ30" s="152" t="s">
        <v>106</v>
      </c>
      <c r="AK30" s="153">
        <f>DIRECCIONALIDAD!J44/100</f>
        <v>0</v>
      </c>
      <c r="AL30" s="152"/>
      <c r="AM30" s="152"/>
      <c r="AN30" s="152" t="s">
        <v>107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8" t="s">
        <v>152</v>
      </c>
      <c r="B31" s="169">
        <f>MAX(B29:K29)</f>
        <v>0</v>
      </c>
      <c r="C31" s="152" t="s">
        <v>105</v>
      </c>
      <c r="D31" s="170">
        <f>+B31*D30</f>
        <v>0</v>
      </c>
      <c r="E31" s="152"/>
      <c r="F31" s="152" t="s">
        <v>106</v>
      </c>
      <c r="G31" s="170">
        <f>+B31*G30</f>
        <v>0</v>
      </c>
      <c r="H31" s="152"/>
      <c r="I31" s="152" t="s">
        <v>107</v>
      </c>
      <c r="J31" s="170">
        <f>+B31*J30</f>
        <v>0</v>
      </c>
      <c r="K31" s="154"/>
      <c r="L31" s="148"/>
      <c r="M31" s="169">
        <f>MAX(M29:AB29)</f>
        <v>0</v>
      </c>
      <c r="N31" s="152"/>
      <c r="O31" s="152" t="s">
        <v>105</v>
      </c>
      <c r="P31" s="171">
        <f>+M31*P30</f>
        <v>0</v>
      </c>
      <c r="Q31" s="152"/>
      <c r="R31" s="152"/>
      <c r="S31" s="152"/>
      <c r="T31" s="152" t="s">
        <v>106</v>
      </c>
      <c r="U31" s="171">
        <f>+M31*U30</f>
        <v>0</v>
      </c>
      <c r="V31" s="152"/>
      <c r="W31" s="152"/>
      <c r="X31" s="152"/>
      <c r="Y31" s="152" t="s">
        <v>107</v>
      </c>
      <c r="Z31" s="171">
        <f>+M31*Z30</f>
        <v>0</v>
      </c>
      <c r="AA31" s="152"/>
      <c r="AB31" s="154"/>
      <c r="AC31" s="148"/>
      <c r="AD31" s="169">
        <f>MAX(AD29:AO29)</f>
        <v>0</v>
      </c>
      <c r="AE31" s="152" t="s">
        <v>105</v>
      </c>
      <c r="AF31" s="170">
        <f>+AD31*AF30</f>
        <v>0</v>
      </c>
      <c r="AG31" s="152"/>
      <c r="AH31" s="152"/>
      <c r="AI31" s="152"/>
      <c r="AJ31" s="152" t="s">
        <v>106</v>
      </c>
      <c r="AK31" s="170">
        <f>+AD31*AK30</f>
        <v>0</v>
      </c>
      <c r="AL31" s="152"/>
      <c r="AM31" s="152"/>
      <c r="AN31" s="152" t="s">
        <v>107</v>
      </c>
      <c r="AO31" s="172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53" t="s">
        <v>101</v>
      </c>
      <c r="U32" s="253"/>
      <c r="V32" s="147" t="s">
        <v>108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102</v>
      </c>
      <c r="B33" s="149">
        <f>B13+B18+B23+B28</f>
        <v>658</v>
      </c>
      <c r="C33" s="149">
        <f t="shared" ref="C33:K33" si="27">C13+C18+C23+C28</f>
        <v>677</v>
      </c>
      <c r="D33" s="149">
        <f t="shared" si="27"/>
        <v>635</v>
      </c>
      <c r="E33" s="149">
        <f t="shared" si="27"/>
        <v>690.5</v>
      </c>
      <c r="F33" s="149">
        <f t="shared" si="27"/>
        <v>617.5</v>
      </c>
      <c r="G33" s="149">
        <f t="shared" si="27"/>
        <v>605.5</v>
      </c>
      <c r="H33" s="149">
        <f t="shared" si="27"/>
        <v>579</v>
      </c>
      <c r="I33" s="149">
        <f t="shared" si="27"/>
        <v>593.5</v>
      </c>
      <c r="J33" s="149">
        <f t="shared" si="27"/>
        <v>632</v>
      </c>
      <c r="K33" s="149">
        <f t="shared" si="27"/>
        <v>638.5</v>
      </c>
      <c r="L33" s="150"/>
      <c r="M33" s="149">
        <f>M13+M18+M23+M28</f>
        <v>640</v>
      </c>
      <c r="N33" s="149">
        <f t="shared" ref="N33:AB33" si="28">N13+N18+N23+N28</f>
        <v>642</v>
      </c>
      <c r="O33" s="149">
        <f t="shared" si="28"/>
        <v>606</v>
      </c>
      <c r="P33" s="149">
        <f t="shared" si="28"/>
        <v>602.5</v>
      </c>
      <c r="Q33" s="149">
        <f t="shared" si="28"/>
        <v>686</v>
      </c>
      <c r="R33" s="149">
        <f t="shared" si="28"/>
        <v>641</v>
      </c>
      <c r="S33" s="149">
        <f t="shared" si="28"/>
        <v>657</v>
      </c>
      <c r="T33" s="149">
        <f t="shared" si="28"/>
        <v>533</v>
      </c>
      <c r="U33" s="149">
        <f t="shared" si="28"/>
        <v>560</v>
      </c>
      <c r="V33" s="149">
        <f t="shared" si="28"/>
        <v>575.5</v>
      </c>
      <c r="W33" s="149">
        <f t="shared" si="28"/>
        <v>608.5</v>
      </c>
      <c r="X33" s="149">
        <f t="shared" si="28"/>
        <v>624</v>
      </c>
      <c r="Y33" s="149">
        <f t="shared" si="28"/>
        <v>618</v>
      </c>
      <c r="Z33" s="149">
        <f t="shared" si="28"/>
        <v>655.5</v>
      </c>
      <c r="AA33" s="149">
        <f t="shared" si="28"/>
        <v>624</v>
      </c>
      <c r="AB33" s="149">
        <f t="shared" si="28"/>
        <v>600.5</v>
      </c>
      <c r="AC33" s="150"/>
      <c r="AD33" s="149">
        <f>AD13+AD18+AD23+AD28</f>
        <v>616.5</v>
      </c>
      <c r="AE33" s="149">
        <f t="shared" ref="AE33:AO33" si="29">AE13+AE18+AE23+AE28</f>
        <v>627.5</v>
      </c>
      <c r="AF33" s="149">
        <f t="shared" si="29"/>
        <v>668</v>
      </c>
      <c r="AG33" s="149">
        <f t="shared" si="29"/>
        <v>636</v>
      </c>
      <c r="AH33" s="149">
        <f t="shared" si="29"/>
        <v>660.5</v>
      </c>
      <c r="AI33" s="149">
        <f t="shared" si="29"/>
        <v>666.5</v>
      </c>
      <c r="AJ33" s="149">
        <f t="shared" si="29"/>
        <v>620.5</v>
      </c>
      <c r="AK33" s="149">
        <f t="shared" si="29"/>
        <v>649</v>
      </c>
      <c r="AL33" s="149">
        <f t="shared" si="29"/>
        <v>615.5</v>
      </c>
      <c r="AM33" s="149">
        <f t="shared" si="29"/>
        <v>698.5</v>
      </c>
      <c r="AN33" s="149">
        <f t="shared" si="29"/>
        <v>608.5</v>
      </c>
      <c r="AO33" s="149">
        <f t="shared" si="29"/>
        <v>616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103</v>
      </c>
      <c r="B34" s="149"/>
      <c r="C34" s="149"/>
      <c r="D34" s="149"/>
      <c r="E34" s="149">
        <f>B33+C33+D33+E33</f>
        <v>2660.5</v>
      </c>
      <c r="F34" s="149">
        <f t="shared" ref="F34:K34" si="30">C33+D33+E33+F33</f>
        <v>2620</v>
      </c>
      <c r="G34" s="149">
        <f t="shared" si="30"/>
        <v>2548.5</v>
      </c>
      <c r="H34" s="149">
        <f t="shared" si="30"/>
        <v>2492.5</v>
      </c>
      <c r="I34" s="149">
        <f t="shared" si="30"/>
        <v>2395.5</v>
      </c>
      <c r="J34" s="149">
        <f t="shared" si="30"/>
        <v>2410</v>
      </c>
      <c r="K34" s="149">
        <f t="shared" si="30"/>
        <v>2443</v>
      </c>
      <c r="L34" s="150"/>
      <c r="M34" s="149"/>
      <c r="N34" s="149"/>
      <c r="O34" s="149"/>
      <c r="P34" s="149">
        <f>M33+N33+O33+P33</f>
        <v>2490.5</v>
      </c>
      <c r="Q34" s="149">
        <f t="shared" ref="Q34:AB34" si="31">N33+O33+P33+Q33</f>
        <v>2536.5</v>
      </c>
      <c r="R34" s="149">
        <f t="shared" si="31"/>
        <v>2535.5</v>
      </c>
      <c r="S34" s="149">
        <f t="shared" si="31"/>
        <v>2586.5</v>
      </c>
      <c r="T34" s="149">
        <f t="shared" si="31"/>
        <v>2517</v>
      </c>
      <c r="U34" s="149">
        <f t="shared" si="31"/>
        <v>2391</v>
      </c>
      <c r="V34" s="149">
        <f t="shared" si="31"/>
        <v>2325.5</v>
      </c>
      <c r="W34" s="149">
        <f t="shared" si="31"/>
        <v>2277</v>
      </c>
      <c r="X34" s="149">
        <f t="shared" si="31"/>
        <v>2368</v>
      </c>
      <c r="Y34" s="149">
        <f t="shared" si="31"/>
        <v>2426</v>
      </c>
      <c r="Z34" s="149">
        <f t="shared" si="31"/>
        <v>2506</v>
      </c>
      <c r="AA34" s="149">
        <f t="shared" si="31"/>
        <v>2521.5</v>
      </c>
      <c r="AB34" s="149">
        <f t="shared" si="31"/>
        <v>2498</v>
      </c>
      <c r="AC34" s="150"/>
      <c r="AD34" s="149"/>
      <c r="AE34" s="149"/>
      <c r="AF34" s="149"/>
      <c r="AG34" s="149">
        <f>AD33+AE33+AF33+AG33</f>
        <v>2548</v>
      </c>
      <c r="AH34" s="149">
        <f t="shared" ref="AH34:AO34" si="32">AE33+AF33+AG33+AH33</f>
        <v>2592</v>
      </c>
      <c r="AI34" s="149">
        <f t="shared" si="32"/>
        <v>2631</v>
      </c>
      <c r="AJ34" s="149">
        <f t="shared" si="32"/>
        <v>2583.5</v>
      </c>
      <c r="AK34" s="149">
        <f t="shared" si="32"/>
        <v>2596.5</v>
      </c>
      <c r="AL34" s="149">
        <f t="shared" si="32"/>
        <v>2551.5</v>
      </c>
      <c r="AM34" s="149">
        <f t="shared" si="32"/>
        <v>2583.5</v>
      </c>
      <c r="AN34" s="149">
        <f t="shared" si="32"/>
        <v>2571.5</v>
      </c>
      <c r="AO34" s="149">
        <f t="shared" si="32"/>
        <v>2538.5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54"/>
      <c r="R36" s="254"/>
      <c r="S36" s="254"/>
      <c r="T36" s="254"/>
      <c r="U36" s="254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G-3</vt:lpstr>
      <vt:lpstr>G-Totales</vt:lpstr>
      <vt:lpstr>DIRECCIONALIDAD</vt:lpstr>
      <vt:lpstr>DIAGRAMA DE VOL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2016-08-04T19:50:51Z</cp:lastPrinted>
  <dcterms:created xsi:type="dcterms:W3CDTF">1998-04-02T13:38:56Z</dcterms:created>
  <dcterms:modified xsi:type="dcterms:W3CDTF">2018-12-11T21:57:36Z</dcterms:modified>
</cp:coreProperties>
</file>